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T209087\Desktop\WORK2017\Articles and reports to write\Post Doc CEA\YedY rhodobacter sphaeroides\Correction après BioRxiv\Après retour JBC\Ressoumission BiochemJ\"/>
    </mc:Choice>
  </mc:AlternateContent>
  <bookViews>
    <workbookView xWindow="0" yWindow="240" windowWidth="20160" windowHeight="8445"/>
  </bookViews>
  <sheets>
    <sheet name="Supplemental Table 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8" i="1" l="1"/>
  <c r="R57" i="1"/>
  <c r="Q280" i="1" l="1"/>
  <c r="Q278" i="1"/>
  <c r="Q273" i="1"/>
  <c r="Q270" i="1"/>
  <c r="Q267" i="1"/>
  <c r="Q265" i="1"/>
  <c r="Q260" i="1"/>
  <c r="Q255" i="1"/>
  <c r="Q252" i="1"/>
  <c r="Q242" i="1"/>
  <c r="Q240" i="1"/>
  <c r="Q235" i="1"/>
  <c r="Q233" i="1"/>
  <c r="Q231" i="1"/>
  <c r="Q227" i="1"/>
  <c r="Q225" i="1"/>
  <c r="Q223" i="1"/>
  <c r="Q220" i="1"/>
  <c r="Q218" i="1"/>
  <c r="Q214" i="1"/>
  <c r="Q212" i="1"/>
  <c r="Q207" i="1"/>
  <c r="Q204" i="1"/>
  <c r="Q200" i="1"/>
  <c r="Q195" i="1"/>
  <c r="Q191" i="1"/>
  <c r="Q185" i="1"/>
  <c r="Q183" i="1"/>
  <c r="Q179" i="1"/>
  <c r="Q174" i="1"/>
  <c r="Q171" i="1"/>
  <c r="Q165" i="1"/>
  <c r="Q159" i="1"/>
  <c r="Q154" i="1"/>
  <c r="Q140" i="1"/>
  <c r="Q138" i="1"/>
  <c r="Q135" i="1"/>
  <c r="Q133" i="1"/>
  <c r="Q129" i="1"/>
  <c r="Q127" i="1"/>
  <c r="Q125" i="1"/>
  <c r="Q122" i="1"/>
  <c r="Q119" i="1"/>
  <c r="Q117" i="1"/>
  <c r="Q114" i="1"/>
  <c r="Q112" i="1"/>
  <c r="Q110" i="1"/>
  <c r="Q106" i="1"/>
  <c r="Q103" i="1"/>
  <c r="Q101" i="1"/>
  <c r="Q99" i="1"/>
  <c r="Q95" i="1"/>
  <c r="Q92" i="1"/>
  <c r="Q89" i="1"/>
  <c r="Q85" i="1"/>
  <c r="Q74" i="1"/>
  <c r="Q68" i="1"/>
  <c r="Q63" i="1"/>
  <c r="Q66" i="1"/>
  <c r="Q60" i="1"/>
  <c r="Q57" i="1"/>
  <c r="Q55" i="1"/>
  <c r="Q50" i="1"/>
  <c r="Q37" i="1"/>
  <c r="Q33" i="1"/>
  <c r="Q29" i="1"/>
  <c r="Q19" i="1"/>
  <c r="Q15" i="1"/>
  <c r="Q12" i="1"/>
  <c r="Q10" i="1"/>
  <c r="R280" i="1"/>
  <c r="P280" i="1"/>
  <c r="R278" i="1"/>
  <c r="P278" i="1"/>
  <c r="R273" i="1"/>
  <c r="P273" i="1"/>
  <c r="R270" i="1"/>
  <c r="P270" i="1"/>
  <c r="R267" i="1"/>
  <c r="P267" i="1"/>
  <c r="R265" i="1"/>
  <c r="P265" i="1"/>
  <c r="R260" i="1"/>
  <c r="P260" i="1"/>
  <c r="R255" i="1"/>
  <c r="P255" i="1"/>
  <c r="R252" i="1"/>
  <c r="P252" i="1"/>
  <c r="R242" i="1"/>
  <c r="P242" i="1"/>
  <c r="R240" i="1"/>
  <c r="P240" i="1"/>
  <c r="R235" i="1"/>
  <c r="P235" i="1"/>
  <c r="R233" i="1"/>
  <c r="P233" i="1"/>
  <c r="R231" i="1"/>
  <c r="P231" i="1"/>
  <c r="R227" i="1"/>
  <c r="P227" i="1"/>
  <c r="R225" i="1"/>
  <c r="P225" i="1"/>
  <c r="R223" i="1"/>
  <c r="P223" i="1"/>
  <c r="R220" i="1"/>
  <c r="P220" i="1"/>
  <c r="R218" i="1"/>
  <c r="P218" i="1"/>
  <c r="R214" i="1"/>
  <c r="P214" i="1"/>
  <c r="R212" i="1"/>
  <c r="P212" i="1"/>
  <c r="R207" i="1"/>
  <c r="P207" i="1"/>
  <c r="R204" i="1"/>
  <c r="P204" i="1"/>
  <c r="R200" i="1"/>
  <c r="P200" i="1"/>
  <c r="R195" i="1"/>
  <c r="P195" i="1"/>
  <c r="R191" i="1"/>
  <c r="P191" i="1"/>
  <c r="R185" i="1"/>
  <c r="P185" i="1"/>
  <c r="R183" i="1"/>
  <c r="P183" i="1"/>
  <c r="R179" i="1"/>
  <c r="P179" i="1"/>
  <c r="R174" i="1"/>
  <c r="P174" i="1"/>
  <c r="R171" i="1"/>
  <c r="P171" i="1"/>
  <c r="R165" i="1"/>
  <c r="P165" i="1"/>
  <c r="R159" i="1"/>
  <c r="P159" i="1"/>
  <c r="R154" i="1"/>
  <c r="P154" i="1"/>
  <c r="R140" i="1"/>
  <c r="P140" i="1"/>
  <c r="R138" i="1"/>
  <c r="P138" i="1"/>
  <c r="R135" i="1"/>
  <c r="P135" i="1"/>
  <c r="R133" i="1"/>
  <c r="P133" i="1"/>
  <c r="R129" i="1"/>
  <c r="P129" i="1"/>
  <c r="R127" i="1"/>
  <c r="P127" i="1"/>
  <c r="R125" i="1"/>
  <c r="P125" i="1"/>
  <c r="R122" i="1"/>
  <c r="P122" i="1"/>
  <c r="R119" i="1"/>
  <c r="P119" i="1"/>
  <c r="R117" i="1"/>
  <c r="P117" i="1"/>
  <c r="R114" i="1"/>
  <c r="P114" i="1"/>
  <c r="R112" i="1"/>
  <c r="P112" i="1"/>
  <c r="R110" i="1"/>
  <c r="P110" i="1"/>
  <c r="R106" i="1"/>
  <c r="P106" i="1"/>
  <c r="R103" i="1"/>
  <c r="P103" i="1"/>
  <c r="R101" i="1"/>
  <c r="P101" i="1"/>
  <c r="R99" i="1"/>
  <c r="P99" i="1"/>
  <c r="R95" i="1"/>
  <c r="P95" i="1"/>
  <c r="R92" i="1"/>
  <c r="P92" i="1"/>
  <c r="R89" i="1"/>
  <c r="P89" i="1"/>
  <c r="R85" i="1"/>
  <c r="P85" i="1"/>
  <c r="R74" i="1"/>
  <c r="P74" i="1"/>
  <c r="R68" i="1"/>
  <c r="P68" i="1"/>
  <c r="R66" i="1"/>
  <c r="P66" i="1"/>
  <c r="R63" i="1"/>
  <c r="P63" i="1"/>
  <c r="R60" i="1"/>
  <c r="P60" i="1"/>
  <c r="P57" i="1"/>
  <c r="R55" i="1"/>
  <c r="P55" i="1"/>
  <c r="R50" i="1"/>
  <c r="P50" i="1"/>
  <c r="R37" i="1"/>
  <c r="P37" i="1"/>
  <c r="R33" i="1"/>
  <c r="P33" i="1"/>
  <c r="R29" i="1"/>
  <c r="P29" i="1"/>
  <c r="R19" i="1"/>
  <c r="P19" i="1"/>
  <c r="R15" i="1"/>
  <c r="P15" i="1"/>
  <c r="R12" i="1"/>
  <c r="P12" i="1"/>
  <c r="R10" i="1"/>
  <c r="P10" i="1" l="1"/>
  <c r="L8" i="1"/>
  <c r="K8" i="1"/>
  <c r="I8" i="1"/>
  <c r="H8" i="1"/>
  <c r="G8" i="1"/>
  <c r="F8" i="1"/>
  <c r="F7" i="1"/>
  <c r="F6" i="1"/>
  <c r="N270" i="1" l="1"/>
  <c r="M271" i="1"/>
  <c r="N271" i="1"/>
  <c r="M270" i="1"/>
  <c r="J271" i="1"/>
  <c r="J270" i="1"/>
  <c r="N280" i="1" l="1"/>
  <c r="N278" i="1"/>
  <c r="N183" i="1"/>
  <c r="N276" i="1"/>
  <c r="N275" i="1"/>
  <c r="N274" i="1"/>
  <c r="N273" i="1"/>
  <c r="N263" i="1"/>
  <c r="N262" i="1"/>
  <c r="N260" i="1"/>
  <c r="N261" i="1"/>
  <c r="N240" i="1"/>
  <c r="N152" i="1"/>
  <c r="N151" i="1"/>
  <c r="N150" i="1"/>
  <c r="N148" i="1"/>
  <c r="N147" i="1"/>
  <c r="N149" i="1"/>
  <c r="N146" i="1"/>
  <c r="N144" i="1"/>
  <c r="N145" i="1"/>
  <c r="N140" i="1"/>
  <c r="N143" i="1"/>
  <c r="N142" i="1"/>
  <c r="N141" i="1"/>
  <c r="N267" i="1"/>
  <c r="N250" i="1"/>
  <c r="N249" i="1"/>
  <c r="N248" i="1"/>
  <c r="N246" i="1"/>
  <c r="N247" i="1"/>
  <c r="N245" i="1"/>
  <c r="N244" i="1"/>
  <c r="N242" i="1"/>
  <c r="N243" i="1"/>
  <c r="N13" i="1"/>
  <c r="N12" i="1"/>
  <c r="N231" i="1"/>
  <c r="N265" i="1"/>
  <c r="N253" i="1"/>
  <c r="N252" i="1"/>
  <c r="N258" i="1"/>
  <c r="N257" i="1"/>
  <c r="N256" i="1"/>
  <c r="N255" i="1"/>
  <c r="N157" i="1"/>
  <c r="N155" i="1"/>
  <c r="N154" i="1"/>
  <c r="N156" i="1"/>
  <c r="N216" i="1"/>
  <c r="N214" i="1"/>
  <c r="N215" i="1"/>
  <c r="N221" i="1"/>
  <c r="N220" i="1"/>
  <c r="N238" i="1"/>
  <c r="N237" i="1"/>
  <c r="N236" i="1"/>
  <c r="N235" i="1"/>
  <c r="N225" i="1"/>
  <c r="N210" i="1"/>
  <c r="N208" i="1"/>
  <c r="N209" i="1"/>
  <c r="N207" i="1"/>
  <c r="N233" i="1"/>
  <c r="N177" i="1"/>
  <c r="N176" i="1"/>
  <c r="N175" i="1"/>
  <c r="N174" i="1"/>
  <c r="N212" i="1"/>
  <c r="N229" i="1"/>
  <c r="N227" i="1"/>
  <c r="N228" i="1"/>
  <c r="N202" i="1"/>
  <c r="N201" i="1"/>
  <c r="N200" i="1"/>
  <c r="N198" i="1"/>
  <c r="N195" i="1"/>
  <c r="N197" i="1"/>
  <c r="N196" i="1"/>
  <c r="N189" i="1"/>
  <c r="N188" i="1"/>
  <c r="N187" i="1"/>
  <c r="N186" i="1"/>
  <c r="N185" i="1"/>
  <c r="N96" i="1"/>
  <c r="N97" i="1"/>
  <c r="N95" i="1"/>
  <c r="N129" i="1"/>
  <c r="N131" i="1"/>
  <c r="N130" i="1"/>
  <c r="N193" i="1"/>
  <c r="N192" i="1"/>
  <c r="N191" i="1"/>
  <c r="N10" i="1"/>
  <c r="N104" i="1"/>
  <c r="N103" i="1"/>
  <c r="N80" i="1"/>
  <c r="N83" i="1"/>
  <c r="N81" i="1"/>
  <c r="N78" i="1"/>
  <c r="N77" i="1"/>
  <c r="N82" i="1"/>
  <c r="N79" i="1"/>
  <c r="N75" i="1"/>
  <c r="N74" i="1"/>
  <c r="N76" i="1"/>
  <c r="N163" i="1"/>
  <c r="N162" i="1"/>
  <c r="N161" i="1"/>
  <c r="N160" i="1"/>
  <c r="N159" i="1"/>
  <c r="N204" i="1"/>
  <c r="N205" i="1"/>
  <c r="N223" i="1"/>
  <c r="N169" i="1"/>
  <c r="N167" i="1"/>
  <c r="N168" i="1"/>
  <c r="N166" i="1"/>
  <c r="N165" i="1"/>
  <c r="N172" i="1"/>
  <c r="N171" i="1"/>
  <c r="N218" i="1"/>
  <c r="N53" i="1"/>
  <c r="N52" i="1"/>
  <c r="N51" i="1"/>
  <c r="N50" i="1"/>
  <c r="N133" i="1"/>
  <c r="N181" i="1"/>
  <c r="N180" i="1"/>
  <c r="N179" i="1"/>
  <c r="N112" i="1"/>
  <c r="N127" i="1"/>
  <c r="N125" i="1"/>
  <c r="N31" i="1"/>
  <c r="N29" i="1"/>
  <c r="N30" i="1"/>
  <c r="N123" i="1"/>
  <c r="N122" i="1"/>
  <c r="N120" i="1"/>
  <c r="N119" i="1"/>
  <c r="N138" i="1"/>
  <c r="N61" i="1"/>
  <c r="N60" i="1"/>
  <c r="N99" i="1"/>
  <c r="N108" i="1"/>
  <c r="N107" i="1"/>
  <c r="N106" i="1"/>
  <c r="N110" i="1"/>
  <c r="N136" i="1"/>
  <c r="N135" i="1"/>
  <c r="N90" i="1"/>
  <c r="N89" i="1"/>
  <c r="N93" i="1"/>
  <c r="N92" i="1"/>
  <c r="N66" i="1"/>
  <c r="N55" i="1"/>
  <c r="N48" i="1"/>
  <c r="N46" i="1"/>
  <c r="N47" i="1"/>
  <c r="N42" i="1"/>
  <c r="N41" i="1"/>
  <c r="N44" i="1"/>
  <c r="N45" i="1"/>
  <c r="N43" i="1"/>
  <c r="N40" i="1"/>
  <c r="N39" i="1"/>
  <c r="N37" i="1"/>
  <c r="N38" i="1"/>
  <c r="N27" i="1"/>
  <c r="N26" i="1"/>
  <c r="N24" i="1"/>
  <c r="N25" i="1"/>
  <c r="N22" i="1"/>
  <c r="N23" i="1"/>
  <c r="N21" i="1"/>
  <c r="N20" i="1"/>
  <c r="N19" i="1"/>
  <c r="N101" i="1"/>
  <c r="N115" i="1"/>
  <c r="N114" i="1"/>
  <c r="N58" i="1"/>
  <c r="N57" i="1"/>
  <c r="N117" i="1"/>
  <c r="N87" i="1"/>
  <c r="N86" i="1"/>
  <c r="N85" i="1"/>
  <c r="N71" i="1"/>
  <c r="N72" i="1"/>
  <c r="N70" i="1"/>
  <c r="N69" i="1"/>
  <c r="N68" i="1"/>
  <c r="N64" i="1"/>
  <c r="N63" i="1"/>
  <c r="N17" i="1"/>
  <c r="N16" i="1"/>
  <c r="N34" i="1"/>
  <c r="N35" i="1"/>
  <c r="N33" i="1"/>
  <c r="N15" i="1"/>
  <c r="N8" i="1" l="1"/>
  <c r="N7" i="1"/>
  <c r="N6" i="1"/>
  <c r="K7" i="1" l="1"/>
  <c r="K6" i="1"/>
  <c r="H7" i="1"/>
  <c r="H6" i="1"/>
  <c r="M280" i="1" l="1"/>
  <c r="J280" i="1"/>
  <c r="M278" i="1"/>
  <c r="J278" i="1"/>
  <c r="M183" i="1"/>
  <c r="J183" i="1"/>
  <c r="M276" i="1"/>
  <c r="J276" i="1"/>
  <c r="M275" i="1"/>
  <c r="J275" i="1"/>
  <c r="M274" i="1"/>
  <c r="J274" i="1"/>
  <c r="M273" i="1"/>
  <c r="J273" i="1"/>
  <c r="M263" i="1"/>
  <c r="J263" i="1"/>
  <c r="M262" i="1"/>
  <c r="J262" i="1"/>
  <c r="M260" i="1"/>
  <c r="J260" i="1"/>
  <c r="M261" i="1"/>
  <c r="J261" i="1"/>
  <c r="M240" i="1"/>
  <c r="J240" i="1"/>
  <c r="M152" i="1"/>
  <c r="J152" i="1"/>
  <c r="M151" i="1"/>
  <c r="J151" i="1"/>
  <c r="M150" i="1"/>
  <c r="J150" i="1"/>
  <c r="M148" i="1"/>
  <c r="J148" i="1"/>
  <c r="M147" i="1"/>
  <c r="J147" i="1"/>
  <c r="M149" i="1"/>
  <c r="J149" i="1"/>
  <c r="M146" i="1"/>
  <c r="J146" i="1"/>
  <c r="M144" i="1"/>
  <c r="J144" i="1"/>
  <c r="M145" i="1"/>
  <c r="J145" i="1"/>
  <c r="M140" i="1"/>
  <c r="J140" i="1"/>
  <c r="M143" i="1"/>
  <c r="J143" i="1"/>
  <c r="M142" i="1"/>
  <c r="J142" i="1"/>
  <c r="M141" i="1"/>
  <c r="J141" i="1"/>
  <c r="M268" i="1"/>
  <c r="J268" i="1"/>
  <c r="M267" i="1"/>
  <c r="J267" i="1"/>
  <c r="M250" i="1"/>
  <c r="J250" i="1"/>
  <c r="M249" i="1"/>
  <c r="J249" i="1"/>
  <c r="M248" i="1"/>
  <c r="J248" i="1"/>
  <c r="M246" i="1"/>
  <c r="J246" i="1"/>
  <c r="M247" i="1"/>
  <c r="J247" i="1"/>
  <c r="M245" i="1"/>
  <c r="J245" i="1"/>
  <c r="M244" i="1"/>
  <c r="J244" i="1"/>
  <c r="M242" i="1"/>
  <c r="J242" i="1"/>
  <c r="M243" i="1"/>
  <c r="J243" i="1"/>
  <c r="M13" i="1"/>
  <c r="J13" i="1"/>
  <c r="M12" i="1"/>
  <c r="J12" i="1"/>
  <c r="M231" i="1"/>
  <c r="J231" i="1"/>
  <c r="M265" i="1"/>
  <c r="J265" i="1"/>
  <c r="M253" i="1"/>
  <c r="J253" i="1"/>
  <c r="M252" i="1"/>
  <c r="J252" i="1"/>
  <c r="M258" i="1"/>
  <c r="J258" i="1"/>
  <c r="M257" i="1"/>
  <c r="J257" i="1"/>
  <c r="M256" i="1"/>
  <c r="J256" i="1"/>
  <c r="M255" i="1"/>
  <c r="J255" i="1"/>
  <c r="M157" i="1"/>
  <c r="J157" i="1"/>
  <c r="M155" i="1"/>
  <c r="J155" i="1"/>
  <c r="M154" i="1"/>
  <c r="J154" i="1"/>
  <c r="M156" i="1"/>
  <c r="J156" i="1"/>
  <c r="M216" i="1"/>
  <c r="J216" i="1"/>
  <c r="M214" i="1"/>
  <c r="J214" i="1"/>
  <c r="M215" i="1"/>
  <c r="J215" i="1"/>
  <c r="M221" i="1"/>
  <c r="J221" i="1"/>
  <c r="M220" i="1"/>
  <c r="J220" i="1"/>
  <c r="M238" i="1"/>
  <c r="J238" i="1"/>
  <c r="M237" i="1"/>
  <c r="J237" i="1"/>
  <c r="M236" i="1"/>
  <c r="J236" i="1"/>
  <c r="M235" i="1"/>
  <c r="J235" i="1"/>
  <c r="M225" i="1"/>
  <c r="J225" i="1"/>
  <c r="M210" i="1"/>
  <c r="J210" i="1"/>
  <c r="M208" i="1"/>
  <c r="J208" i="1"/>
  <c r="M209" i="1"/>
  <c r="J209" i="1"/>
  <c r="M207" i="1"/>
  <c r="J207" i="1"/>
  <c r="M233" i="1"/>
  <c r="J233" i="1"/>
  <c r="M177" i="1"/>
  <c r="J177" i="1"/>
  <c r="M176" i="1"/>
  <c r="J176" i="1"/>
  <c r="M175" i="1"/>
  <c r="J175" i="1"/>
  <c r="M174" i="1"/>
  <c r="J174" i="1"/>
  <c r="M212" i="1"/>
  <c r="J212" i="1"/>
  <c r="M229" i="1"/>
  <c r="J229" i="1"/>
  <c r="M227" i="1"/>
  <c r="J227" i="1"/>
  <c r="M228" i="1"/>
  <c r="J228" i="1"/>
  <c r="M202" i="1"/>
  <c r="J202" i="1"/>
  <c r="M201" i="1"/>
  <c r="J201" i="1"/>
  <c r="M200" i="1"/>
  <c r="J200" i="1"/>
  <c r="M198" i="1"/>
  <c r="J198" i="1"/>
  <c r="M195" i="1"/>
  <c r="J195" i="1"/>
  <c r="M197" i="1"/>
  <c r="J197" i="1"/>
  <c r="M196" i="1"/>
  <c r="J196" i="1"/>
  <c r="M189" i="1"/>
  <c r="J189" i="1"/>
  <c r="M188" i="1"/>
  <c r="J188" i="1"/>
  <c r="M187" i="1"/>
  <c r="J187" i="1"/>
  <c r="M186" i="1"/>
  <c r="J186" i="1"/>
  <c r="M185" i="1"/>
  <c r="J185" i="1"/>
  <c r="M96" i="1"/>
  <c r="J96" i="1"/>
  <c r="M97" i="1"/>
  <c r="J97" i="1"/>
  <c r="M95" i="1"/>
  <c r="J95" i="1"/>
  <c r="M129" i="1"/>
  <c r="J129" i="1"/>
  <c r="M131" i="1"/>
  <c r="J131" i="1"/>
  <c r="M130" i="1"/>
  <c r="J130" i="1"/>
  <c r="M193" i="1"/>
  <c r="J193" i="1"/>
  <c r="M192" i="1"/>
  <c r="J192" i="1"/>
  <c r="M191" i="1"/>
  <c r="J191" i="1"/>
  <c r="M10" i="1"/>
  <c r="J10" i="1"/>
  <c r="M104" i="1"/>
  <c r="J104" i="1"/>
  <c r="M103" i="1"/>
  <c r="J103" i="1"/>
  <c r="M80" i="1"/>
  <c r="J80" i="1"/>
  <c r="M83" i="1"/>
  <c r="J83" i="1"/>
  <c r="M81" i="1"/>
  <c r="J81" i="1"/>
  <c r="M78" i="1"/>
  <c r="J78" i="1"/>
  <c r="M77" i="1"/>
  <c r="J77" i="1"/>
  <c r="M82" i="1"/>
  <c r="J82" i="1"/>
  <c r="M79" i="1"/>
  <c r="J79" i="1"/>
  <c r="M75" i="1"/>
  <c r="J75" i="1"/>
  <c r="M74" i="1"/>
  <c r="J74" i="1"/>
  <c r="M76" i="1"/>
  <c r="J76" i="1"/>
  <c r="M163" i="1"/>
  <c r="J163" i="1"/>
  <c r="M162" i="1"/>
  <c r="J162" i="1"/>
  <c r="M161" i="1"/>
  <c r="J161" i="1"/>
  <c r="M160" i="1"/>
  <c r="J160" i="1"/>
  <c r="M159" i="1"/>
  <c r="J159" i="1"/>
  <c r="M204" i="1"/>
  <c r="J204" i="1"/>
  <c r="M205" i="1"/>
  <c r="J205" i="1"/>
  <c r="M223" i="1"/>
  <c r="J223" i="1"/>
  <c r="M169" i="1"/>
  <c r="J169" i="1"/>
  <c r="M167" i="1"/>
  <c r="J167" i="1"/>
  <c r="M168" i="1"/>
  <c r="J168" i="1"/>
  <c r="M166" i="1"/>
  <c r="J166" i="1"/>
  <c r="M165" i="1"/>
  <c r="J165" i="1"/>
  <c r="M172" i="1"/>
  <c r="J172" i="1"/>
  <c r="M171" i="1"/>
  <c r="J171" i="1"/>
  <c r="M218" i="1"/>
  <c r="J218" i="1"/>
  <c r="M53" i="1"/>
  <c r="J53" i="1"/>
  <c r="M52" i="1"/>
  <c r="J52" i="1"/>
  <c r="M51" i="1"/>
  <c r="J51" i="1"/>
  <c r="M50" i="1"/>
  <c r="J50" i="1"/>
  <c r="M133" i="1"/>
  <c r="J133" i="1"/>
  <c r="M181" i="1"/>
  <c r="J181" i="1"/>
  <c r="M180" i="1"/>
  <c r="J180" i="1"/>
  <c r="M179" i="1"/>
  <c r="J179" i="1"/>
  <c r="M112" i="1"/>
  <c r="J112" i="1"/>
  <c r="M127" i="1"/>
  <c r="J127" i="1"/>
  <c r="M125" i="1"/>
  <c r="J125" i="1"/>
  <c r="M31" i="1"/>
  <c r="J31" i="1"/>
  <c r="M29" i="1"/>
  <c r="J29" i="1"/>
  <c r="M30" i="1"/>
  <c r="J30" i="1"/>
  <c r="M123" i="1"/>
  <c r="J123" i="1"/>
  <c r="M122" i="1"/>
  <c r="J122" i="1"/>
  <c r="M120" i="1"/>
  <c r="J120" i="1"/>
  <c r="M119" i="1"/>
  <c r="J119" i="1"/>
  <c r="M138" i="1"/>
  <c r="J138" i="1"/>
  <c r="M61" i="1"/>
  <c r="J61" i="1"/>
  <c r="M60" i="1"/>
  <c r="J60" i="1"/>
  <c r="M99" i="1"/>
  <c r="J99" i="1"/>
  <c r="M108" i="1"/>
  <c r="J108" i="1"/>
  <c r="M107" i="1"/>
  <c r="J107" i="1"/>
  <c r="M106" i="1"/>
  <c r="J106" i="1"/>
  <c r="M110" i="1"/>
  <c r="J110" i="1"/>
  <c r="M136" i="1"/>
  <c r="J136" i="1"/>
  <c r="M135" i="1"/>
  <c r="J135" i="1"/>
  <c r="M90" i="1"/>
  <c r="J90" i="1"/>
  <c r="M89" i="1"/>
  <c r="J89" i="1"/>
  <c r="M93" i="1"/>
  <c r="J93" i="1"/>
  <c r="M92" i="1"/>
  <c r="J92" i="1"/>
  <c r="M66" i="1"/>
  <c r="J66" i="1"/>
  <c r="M55" i="1"/>
  <c r="J55" i="1"/>
  <c r="M48" i="1"/>
  <c r="J48" i="1"/>
  <c r="M46" i="1"/>
  <c r="J46" i="1"/>
  <c r="M47" i="1"/>
  <c r="J47" i="1"/>
  <c r="M42" i="1"/>
  <c r="J42" i="1"/>
  <c r="M41" i="1"/>
  <c r="J41" i="1"/>
  <c r="M44" i="1"/>
  <c r="J44" i="1"/>
  <c r="M45" i="1"/>
  <c r="J45" i="1"/>
  <c r="M43" i="1"/>
  <c r="J43" i="1"/>
  <c r="M40" i="1"/>
  <c r="J40" i="1"/>
  <c r="M39" i="1"/>
  <c r="J39" i="1"/>
  <c r="M37" i="1"/>
  <c r="J37" i="1"/>
  <c r="M38" i="1"/>
  <c r="J38" i="1"/>
  <c r="M27" i="1"/>
  <c r="J27" i="1"/>
  <c r="M26" i="1"/>
  <c r="J26" i="1"/>
  <c r="M24" i="1"/>
  <c r="J24" i="1"/>
  <c r="M25" i="1"/>
  <c r="J25" i="1"/>
  <c r="M22" i="1"/>
  <c r="J22" i="1"/>
  <c r="M23" i="1"/>
  <c r="J23" i="1"/>
  <c r="M21" i="1"/>
  <c r="J21" i="1"/>
  <c r="M20" i="1"/>
  <c r="J20" i="1"/>
  <c r="M19" i="1"/>
  <c r="J19" i="1"/>
  <c r="M101" i="1"/>
  <c r="J101" i="1"/>
  <c r="M115" i="1"/>
  <c r="J115" i="1"/>
  <c r="M114" i="1"/>
  <c r="J114" i="1"/>
  <c r="M58" i="1"/>
  <c r="J58" i="1"/>
  <c r="M57" i="1"/>
  <c r="J57" i="1"/>
  <c r="M117" i="1"/>
  <c r="J117" i="1"/>
  <c r="M87" i="1"/>
  <c r="J87" i="1"/>
  <c r="M86" i="1"/>
  <c r="J86" i="1"/>
  <c r="M85" i="1"/>
  <c r="J85" i="1"/>
  <c r="M71" i="1"/>
  <c r="J71" i="1"/>
  <c r="M72" i="1"/>
  <c r="J72" i="1"/>
  <c r="M70" i="1"/>
  <c r="J70" i="1"/>
  <c r="M69" i="1"/>
  <c r="J69" i="1"/>
  <c r="M68" i="1"/>
  <c r="J68" i="1"/>
  <c r="M64" i="1"/>
  <c r="J64" i="1"/>
  <c r="M63" i="1"/>
  <c r="J63" i="1"/>
  <c r="M17" i="1"/>
  <c r="J17" i="1"/>
  <c r="M16" i="1"/>
  <c r="J16" i="1"/>
  <c r="M15" i="1"/>
  <c r="J15" i="1"/>
  <c r="M35" i="1"/>
  <c r="J35" i="1"/>
  <c r="M34" i="1"/>
  <c r="J34" i="1"/>
  <c r="M33" i="1"/>
  <c r="J33" i="1"/>
  <c r="M8" i="1" l="1"/>
  <c r="J7" i="1"/>
  <c r="J6" i="1"/>
  <c r="M7" i="1"/>
  <c r="M6" i="1"/>
</calcChain>
</file>

<file path=xl/sharedStrings.xml><?xml version="1.0" encoding="utf-8"?>
<sst xmlns="http://schemas.openxmlformats.org/spreadsheetml/2006/main" count="511" uniqueCount="440">
  <si>
    <t>Accession</t>
  </si>
  <si>
    <t>Description</t>
  </si>
  <si>
    <t>Met pos.</t>
  </si>
  <si>
    <t>-5 to +5 peptide</t>
  </si>
  <si>
    <t>Periplasm</t>
  </si>
  <si>
    <t>Oxidized periplasm</t>
  </si>
  <si>
    <t>Repaired ox. Peri.</t>
  </si>
  <si>
    <t>% Dec. Ox</t>
  </si>
  <si>
    <t>Protein sequence</t>
  </si>
  <si>
    <t>% Ox.</t>
  </si>
  <si>
    <t>SD</t>
  </si>
  <si>
    <t>YP_352551.1</t>
  </si>
  <si>
    <t>Peptidyl-prolyl cis-trans isomerase</t>
  </si>
  <si>
    <t>RVVQGMDVVDR</t>
  </si>
  <si>
    <t>MSSEKFLFAGLMSLGLAVLGGYGLSQSAVFAQAAEDGPGPNLVIELTGQAEGEVVIDLLPDVAPAHVERMVTLAREGAYDGVVFHRVIEGFMAQTGDVEFGKGNNLRRAGTGGSSYPDLPAEFSDVPFTRGVVGMARSDDPNSANSQFFIMFAPGEFLNGQYTVVGRVVQGMDVVDRIARGEPPRTPDAMAKVTVAE</t>
  </si>
  <si>
    <t>VIEGFMAQTGD</t>
  </si>
  <si>
    <t>RTPDAMAKVTV</t>
  </si>
  <si>
    <t>YP_352636.1</t>
  </si>
  <si>
    <t>Putative pqq dehydrogenase protein, xoxF gene product</t>
  </si>
  <si>
    <t>VIGNVMTYEFN</t>
  </si>
  <si>
    <t>MKMLKTGLVATLLLSSAPVFANDSVLKATDDPKQWAIQTGDYANTRYSELNQITRENVGKLQVAWTFSTGVLRGHEGSPLVVDGIMYVHTPFPNNVYALDLANDGKILWRYEPQQNPDVIGVMCCDTVNRGVAYADGMIFLHQADTTVVALDAKSGEVKWTVQNGDPAKGETNTATVLPVKDKLLVGISGGEFGVRGHVTAYDMKTGKQVWRAYSTGPDAEMLVDPEKTMVLGKPVGADSSIKSWEGDQWQIGGGTTWGWYSYDPDLNLVYYGTGNPSTWNPSQRPGDNKWSMTIMARDADTGMAKWMYQKTPHDEWDYDGVNENILVDQEIDGQMRKLLVNLDRNGFGYTLDRETGELLVAKKYDPAVNWATEVVMDKESDQYGRPQVVAEYSTAQNGEDTNTTGVCPAALGSKDQQPASFSPKTGLVYVPTNHVCMDYEPYRVSYSAGQPYVGATLSMYPAPNSHGGMGNFIAWDATKGEIKWSLPEQFSVWSGALATAGDVVFYGTLEGYLKAVDAETGELLYRFKTPSGVIGNVMTYEFNGKQYVGVLSGVGGWAGIGLAAGLTNPNEGLGAVGGYAALSDYTQLGGQLTVFALPD</t>
  </si>
  <si>
    <t>DVIGVMCCDTV</t>
  </si>
  <si>
    <t>TNHVCMDYEPY</t>
  </si>
  <si>
    <t>YP_353742.1</t>
  </si>
  <si>
    <t>Cell division coordinator CpoB</t>
  </si>
  <si>
    <t>SALQRMDAMEA</t>
  </si>
  <si>
    <t>MRTLILAAALALAPLSAAAQDRAQTLADIKAEIAALQGQFNDLKRELVSTGAATSGAAGGSALQRMDAMEAAIAQVTAKAESLELKINRVVSDGSNRVGDLEFRVCELEEGCDIGAIGETKPLGGEASAAPAPTPAPAPAADPAGTFAVNEKADFDRAQEVLGQGDFRTAADLFKTFAETYTGGQLTYEAHYLRGEALSRLGETANAARAYLESFSGDPDGPRAPEALLKLGRALGDLRQTPEACVTLAEVGTRFPGSPSAAEAATTMQGLGCS</t>
  </si>
  <si>
    <t>QRMDAMEAAIA</t>
  </si>
  <si>
    <t>YP_352366.1</t>
  </si>
  <si>
    <t>DKFENMGAQMV</t>
  </si>
  <si>
    <t>MAAKDVKFDTDARDRMLRGVNILADAVKVTLGPKGRNVVIDKSFGAPRITKDGVSVAKEIELSDKFENMGAQMVKEVASRTNDEAGDGTTTATVLAQAIIKEGLKAVAAGMNPMDLKRGIDLATSKVVEAIKAAARPVNDSHEVAQVGTISANGEAQIGRFIADAMQKVGNEGVITVEENKGLETEVEVVEGMQFDRGYLSPYFVTNADKMTAELDDVYILLHEKKLSSLQPMVPLLEAVIQSQKPLLIIAEDVEGEALATLVVNKLRGGLKIAAVKAPGFGDRRKAMLQDIAILTGGQVISEDLGMKLENVTIDMLGRAKKISINKDNTTIVDGNGDKAEIDARVAQIRNQIEETSSDYDREKLQERVAKLAGGVAVIRVGGMTEVEVKERKDRVDDALNATRAAVQEGIVVGGGVALIQGGKALDGLTGENPDQNAGITIVRRALEAPLRQIAQNAGVDGSVVAGKVRESNEKSFGFNAQTEEYGDMFKFGVIDPAKVVRTALEDAASVASLLITTEAMIADKPEPKSPAGGPGMGGMGGMDGMM</t>
  </si>
  <si>
    <t>NMGAQMVKEVA</t>
  </si>
  <si>
    <t>AVAAGMNPMDL</t>
  </si>
  <si>
    <t>IRVGGMTEVEV</t>
  </si>
  <si>
    <t>AGMNPMDLKRG</t>
  </si>
  <si>
    <t>YP_352964.1</t>
  </si>
  <si>
    <t>DLYTVMKGATE</t>
  </si>
  <si>
    <t>QIKEGMEEFAG</t>
  </si>
  <si>
    <t>TRRVLMLCARR</t>
  </si>
  <si>
    <t>YP_355241.1</t>
  </si>
  <si>
    <t>Monosaccharide ABC transporter substrate-binding protein, CUT2 family</t>
  </si>
  <si>
    <t>AWFDRMRDGIT</t>
  </si>
  <si>
    <t>MKIMLTSAALALSVLAAPAVAQDIVDVSKVNKDLIATKDGKEYSIATVVKVDGIAWFDRMRDGITQFQKDTGHDVWMVGPSQADAAAQVQLIENLIAQGVDAICVVPFSVEAVEPVLKKARDRGIVVITHEASNIQNTDFDLEAFDNLAYGANLMKELAKSMGEKGKYVATVGSLTSKSQMEWIDGAVAYQKEHYPEMSLVGDRLETADDAAIDYTKLKEAMTTYPDITGILGAPMPTSAGAGRLIAESGLKDKVFFAGTGLPSVAGEYLQNGDIQYIQFWDPAVAGYAMNMLAVAALEGKKDEIKPGLNLGLAGYEELTAPDAANPHLLYGAGWVGVTKDNMADYDF</t>
  </si>
  <si>
    <t>YP_351507.1</t>
  </si>
  <si>
    <t>Putative periplasmic thiol-disulfide interchange protein (DsbA family)</t>
  </si>
  <si>
    <t>TKHSNMSYEEL</t>
  </si>
  <si>
    <t>MKRHGMVKKLGLAALALTTVAGVALWNGSRDAGQTQLPPMAASAQEAGAAQTTAAVEDMSMGAEDAPVTIVEYASFTCPHCANFEKEVLTPLKRDYIDTGKVRFTFREVYFDRYGLWAAMVARCGGEMRYFGIADLIFEQQKEWVTNDPAQVATNLRKIGKTAGLDDAALDACMNDQAKAEAMVAAFQKNSQADDITATPSLIINGTKHSNMSYEELKKIIDAELAKG</t>
  </si>
  <si>
    <t>ALDACMNDQAK</t>
  </si>
  <si>
    <t>YP_353043.1</t>
  </si>
  <si>
    <t>RLADEMKLDRA</t>
  </si>
  <si>
    <t>MRLIPLGAAALAGALALAPAARAEMSAAEREAVRAEVRAYLLENPEVLMEAFTALEQRQQLDQVNADLARLQDHSSEIYTDPASWAGGNLQGDITVVEFIDYRCGYCRKANAEVEELVASDGNIRFVLKEYPILGEESVLASRFAISVLQIAGPEPYKAVHDKLITFRGDITTEALGRLADEMKLDRAAILAHMDKDEVTAVIAANHKLAETLEISGTPTFVVDRTMVRGYVPLDGMRQIVEGQRKG</t>
  </si>
  <si>
    <t>VPLDGMRQIVE</t>
  </si>
  <si>
    <t>YP_351905.1</t>
  </si>
  <si>
    <t>Trypsin-like serine protease with C-terminal PDZ domain</t>
  </si>
  <si>
    <t>LLEAGMIPRDS</t>
  </si>
  <si>
    <t>MMKQAIFLLWLGAALPAAAPVWAQEQSETRVWVQIEARPTEAEADERARAYAEVFPDVAGYRLSSGWYAIVLGPYGTDVARLRLQDLLEAGMIPRDSFIADGRAFREPFLAPGELPPAPDAEALAVPGPEMLPEDEPLDAPPALEAAPAPLPDETPAEARRSEALLIASERQELQAALQWFGFYGAAIDGAFGPGTRASMAAWQAAEGAEATGILTARQRAELLDRYGRAQAELGLETVTEDEAGIRITLPIALVAFDRYDPPFVHYAPKDGSGVQVMLISEPGDRGALYGLYDILQTLEVVPPEGTRSRTETGFTIEGRSADLASYTHVELAGGLLKGYMLVWHPGDDERMARVLTAMQSSFRPFGDRALDPGMVEMTEEQRRGMLAGLEVRKPRQSRSGIFVDPKGAVLTTAEAVAGCGRVTIDREHEAKVVATDTALGMALLRPVHPMAPRVTASFRSTEARLGSPVAVAGYPYGEALPAPTLTFGALDALTGLEGEADLRRLRLASRPGDAGGPVLDGSGAVLGMLVAPETGERRLPDEVSFALAPAALTARLSEAGIEPRRAEGSGALAPEDLVRLGDGMTALVSCWD</t>
  </si>
  <si>
    <t>YP_352267.1</t>
  </si>
  <si>
    <t>Nucleoside-binding protein</t>
  </si>
  <si>
    <t>YKELEMQSEAQ</t>
  </si>
  <si>
    <t>MTLFQTLAGTAAALALTAGAALADPALIFDLGGKFDKSFNEAAFNGAQRWKEETGGSYKELEMQSEAQREQALRRLAETGSNPIVMTGFAFGEVLDKVAPDYPDTKFAIIDAVVEQPNVRSVVFSEHEGSYLVGMMAAMASKSGTVGFVGGMDIPLIRKFACGYAQGFKAVKPDGKIIINMTGTTPAAWNDPVKGTELAKSQVSQGADVIYAAAGSTGMGVLQAAADENVLSIGVDSNQNHLHPGKVLTSMIKRVDNTVYEAFKSGTDLETGTVVADLKGDGVGYALDENNAALVSDEMKTAVDAAAEKIKSGEIEVHDYMTDNTCPAATF</t>
  </si>
  <si>
    <t>SYLVGMMAAMA</t>
  </si>
  <si>
    <t>SNPIVMTGFAF</t>
  </si>
  <si>
    <t>EVHDYMTDNTC</t>
  </si>
  <si>
    <t>YLVGMMAAMAS</t>
  </si>
  <si>
    <t>GMMAAMASKSG</t>
  </si>
  <si>
    <t>GFVGGMDIPLI</t>
  </si>
  <si>
    <t>KVLTSMIKRVD</t>
  </si>
  <si>
    <t>KIIINMTGTTP</t>
  </si>
  <si>
    <t>YP_353998.1</t>
  </si>
  <si>
    <t>Uncharacterized protein</t>
  </si>
  <si>
    <t>QPGMVMVAGGD</t>
  </si>
  <si>
    <t>MTYFSTLAGTTALATLVAAGSAQADVTPEQVWQSWQELGATYGQTLTAANQSRTGDTLKLQDVRMHFAQDGTVVEGTIPEVNLTQRGDGTVEITMSPEFPVEMTIPNEPDAENPAPEPTELALALRQPGMVMVAGGDDLATTLAFDAPSTTIAVTEVDGVSAREMNLTAEMTMSDVAGTYRTEGTDTRSITNDFTAAVAEMTFAMTDPETKGKVNVRASATDLKGTSSGKMVGTLGMADMAAALQAGAASTGSFTYGPATLEFDFADATDKGKGSASAAGGNLDVSMSGDSLSYGGGTKNVSLTLSGSQIPFPQFNMSYAEAAFQLLTPVTTSEEPQDFRLLTRLVNFKVSDEIWAMFDPQAQLPRDPATLVLDAKGKARLDIDLLDPKQVETLGEKAPGQIEALDLDQLQLTIAGADLTGDGSLTFDNSDTTTFGGVPAPTGQIDLKLVGGNALIDKLVSIGIVPQDQAMAARMMLGLFARPGEGEDTLTSTLEFKDKGFYANGQRLQ</t>
  </si>
  <si>
    <t>LRQPGMVMVAG</t>
  </si>
  <si>
    <t>AAVAEMTFAMT</t>
  </si>
  <si>
    <t>AMAARMMLGLF</t>
  </si>
  <si>
    <t>EMTFAMTDPET</t>
  </si>
  <si>
    <t>VSAREMNLTAE</t>
  </si>
  <si>
    <t>PQDQAMAARMM</t>
  </si>
  <si>
    <t>NLTAEMTMSDV</t>
  </si>
  <si>
    <t>TAEMTMSDVAG</t>
  </si>
  <si>
    <t>NLDVSMSGDSL</t>
  </si>
  <si>
    <t>LQDVRMHFAQD</t>
  </si>
  <si>
    <t>MAARMMLGLFA</t>
  </si>
  <si>
    <t>YP_345264.1</t>
  </si>
  <si>
    <t>Carbohydrate ABC transporter substrate-binding protein, CUT1 family</t>
  </si>
  <si>
    <t>LDAKFMGYSKP</t>
  </si>
  <si>
    <t>MKRSLQSMTAIVAALSALGAGAAAAQTAVADPAAPVEYEGTIKVLTKFGMQRLAPYFTELAQEYEAQHPGVTIELIQEDDDSVKGKTKTLVASNSIPDVFFSWTGTWGGNFIRGKRAVDLTPVIGPDTDWGKTFAPAAVDAFVYDGKHYGIPLYLDAKFMGYSKPIFEKLGLSEPETLEDMLAACDTIKEAGITPISIGNKEPWVAVHYLGQLLAYNVPKDVLERDFDPATADYEDPGYVASLEQFKAIADRCTIGAGMNGISYQNAIQELSDGKSAMYYQEIIEFDNSASDKTKLKPEEFGFFPLPAPKDAKGDPKALEGAPEGYMISSASENVPLALDFMKFVTSQANAKVLSAPPYGQPSAVVGGADPAQMSPAVVGGLEDIAEASYLMQWLDTVNHPRVAAAWLSNLQAFAGGNLTAEEVVAEVRAAAAAAK</t>
  </si>
  <si>
    <t>YP_353623.1</t>
  </si>
  <si>
    <t>D-alanyl-D-alanine carboxypeptidase</t>
  </si>
  <si>
    <t>DPGHRMSVHDL</t>
  </si>
  <si>
    <t>MTTHTVLLDKNAHEPLPPASMSKLMTLNMLFEALRDGRVTMETTFAVSTKAKQMGGSKMFVEERDRPTVEELIHGIIVNSGNDACVVVAEGLNGTESDFARAMTVRAKALGMTDSTFTNSSGWPDPGHRMSVHDLGILAVRLIEEFPEFYPYFSHTEFNYKDRVPSNANNRNPLLRLGPNGDWTADGLKTGHTQEAGYGLVGSAVQKDGRRIVFVLTGLATEADRAQEGEQIVNWAFRQFVQKTLVTKGQRVTEADVWLGNASRVGLVPAEDVKLLVPALVQDNVTAEVSYTGPLRAPIAAGQELAELVIHVPDLPDTRVPLVAEGSIGSGGLQVRLMTAAKVLYRRFMEEAPAT</t>
  </si>
  <si>
    <t>YP_353430.1</t>
  </si>
  <si>
    <t>serine protease</t>
  </si>
  <si>
    <t>AKEAGMQSGDV</t>
  </si>
  <si>
    <t>MQSHAITIARRIHPVPASVSRLFLALMLGLALALAQAVAVKAQNAPASFAGLAEKISPAVVNITTSTVVAAPTQNSPLVPEGSPFEDFFRDFMDPQNRGEGPRRSEALGSGFVISEDGYIVTNNHVIEGADDIQIEFFSGKKLEAKLVGTDPKTDIALLKVDGNQPLPFVSFGNSDLARVGDWVVAMGNPLGQGFSVSAGIVSARNRALSGTYDDYIQTDAAINRGNSGGPLFNMDGQVIGVNTAILSPNGGSIGIGFSMASNVVVKVVQQLREFGETRRGWLGVRIQDVTPDVAEAMGLTEAKGALVTDVPEGPAKEAGMQSGDVIVTFDSAPVADTRDLVRRVADAPIGEAVRVIVMREGKTRTLSVTLGRREEAENEGPEAPGATEPTEPSTADLLGLTVAPLTAEQAGELGLPGGTEGLAVTDVDPASEAYSKGLREGDVITEAGQQKVVSIKDLQDRVTEAREAGRKSLLLLIRRGGDPRFVALTVSE</t>
  </si>
  <si>
    <t>DVAEAMGLTEA</t>
  </si>
  <si>
    <t>YP_351930.1</t>
  </si>
  <si>
    <t>Peptidoglycan-binding domain-containing protein</t>
  </si>
  <si>
    <t>RGLLLMQRDEM</t>
  </si>
  <si>
    <t>MYGKYLVTASLAALIGLAPAEPVKADAGDAIAGALVGGIIGHAIANDQNRRRAQQQQVYRRAPAKATMSSAQREQNKEVQTALNYFGYPVGTVDGVLGSRSRSAVSQFQVLMGYQPTGQLTEYERTILTTAYHRGIAGGPMVQQAIATHPQGMRGLLLMQRDEMAGLPAAQSAMALMPQAPAPQMPMAVTAPVLPVAPAAAAAGAAAAVLPELPAPVAEPAPAAPELPSFLGSGATMASLASHCNTIGLQTNANGGYTTSAGMTDASFALGEQFCLARSYAISASEELTKQVQGFTPQQIADQCQALGPALQDQVSALSLEPRDDVLKDVSAFVLASGRPPAQLAGSARICLGTGYAQDRMDVAVASALLLTALGQKGYAELLGHHLAQGFGASQRPDLALDWYQMGLDAAQSGTAVFGQGMPDRTEVIRKAAYTVGGRADLIVPQTPAPLPVFAPVTPPPVEVAAPAPAPVAAPTVEAAASAPAPALALAAQPSGEMAEAGAKAVSAAARLPFLLLGQ</t>
  </si>
  <si>
    <t>YAQDRMDVAVA</t>
  </si>
  <si>
    <t>YP_345282.1</t>
  </si>
  <si>
    <t>hypothetical protein RSP_4065</t>
  </si>
  <si>
    <t>AAMQIMLESGD</t>
  </si>
  <si>
    <t>MRKFVSIAITALVLSTMGAAAQSISAAEIAKMVDQRMNDLNPYQALLNDPDPARAQAAMQIMLESGDADLTRMALEYGLLSPNPTVKRLALESWLSTGPVLSIRFDGTKVQAKDFPSRVKNYWNGNVSDGIGYWRVGVGKYLPDLKCFSNTDRADRCFITVNGDGVFLTPEALNGRAVITDTGQLEGTGALYGIEEPVSFSIRLLD</t>
  </si>
  <si>
    <t>RAQAAMQIMLE</t>
  </si>
  <si>
    <t>YP_352729.1</t>
  </si>
  <si>
    <t>photosystem reaction center subunit H</t>
  </si>
  <si>
    <t>RVYVPMSREEL</t>
  </si>
  <si>
    <t>MTGTDTGMAEGMQIPEGYTAYAGEPMTAEDLQDADVYSMNDESVSDISDFVLAEDGKVEQVIFDVGGFLGIGARNVAVPFEDLKIYTNEDQSDVRVYVPMSREELEALPEYTAAE</t>
  </si>
  <si>
    <t>YP_353744.1</t>
  </si>
  <si>
    <t>Protein TolB</t>
  </si>
  <si>
    <t>PRIYLMDVGSL</t>
  </si>
  <si>
    <t>MTLFRTLAPMGLALALLLPAAVPAAAQQGPLRIQITEGVIEPLPFAVPDFVAENAGASELARDMARVIASDLSGTGLFREIPASAHISRVTSFEAPVAYGDWKAINAQALITGSVSASGDRVVVKFRLYDVFSDQPLGEGLQFAGSASGWRRMAHKVADVAYSRITGEGGYFDSRVVFVSESGPKNARAKRLAVMDYDGANVQYLTDSSSIVLAPRFSPTGDRILFTSYSTGFPRIYLMDVGSLATRGLAEQPGTMTFAPRFAPDGRTVAFSLEQGGNTDIYTLDTGSGTRRQLTNSPSIETAPSYSPDGSQIVFESDRSGGQQLYIMPAGGGEPRRISNGAGRYGTPVWSPRGDLIAFTKQHQGRFHIGVMRTDGSEERLLTASFLDEGPTWAPNGRVLMFTREGAGAGGQPALYSVDISGRNLKKVPLSVPASDPAWSPLLP</t>
  </si>
  <si>
    <t>QQLYIMPAGGG</t>
  </si>
  <si>
    <t>EQPGTMTFAPR</t>
  </si>
  <si>
    <t>YP_353547.1</t>
  </si>
  <si>
    <t>Cytochrome c', cycP gene product</t>
  </si>
  <si>
    <t>FQAKGMAFFEA</t>
  </si>
  <si>
    <t>MRRVLLATLMAALPAAAMAADAEHVVEARKGYFSLVALEFGPLAAMAKGEMPYDAAAAKAHASDLVTLTKYDPSDLYAPGTSADDVKGTAAKAAIWQDADGFQAKGMAFFEAVAALEPAAGAGQKELAAAVGKVGGTCKSCHDDFRVKR</t>
  </si>
  <si>
    <t>YP_001033880.1</t>
  </si>
  <si>
    <t>hypothetical protein RSP_3923</t>
  </si>
  <si>
    <t>IVHAYMVELRD</t>
  </si>
  <si>
    <t>MTLLRTTLLTALLSLALGAGAEAAPEAIYGPGPRALDNREIFAAANLPLWQELDRAGVEGIVLNASFLMTTDFRGIGAKGEKRRPDDTYLTDADLGGLAAIVARTGLQVTYEAGVGLSGARCDASLSPEALGRAAAAFEFERNVRRLTDAGIPVSAINVDGPMLRLLPDSDKPAGCRETAGAGFDVRSAGQIVHAYMVELRDRIEAAQEKQTVQVRWLVNLPLWQVGRVPRNPVYSEPTPDAKPTTDLTDAVRSLAKAQAEQELPGRALEIAEVVIGYPYSMGKQNPNRYAIRVRNLWLSSRALNPRSGHPPPLGFIVNTHSYLNPCLKREGRPDVAFLTFRRGKGSVSEACQRAQIGEDTVANAQDGAMDNDADYLRDSFTYADELSPGGELARQLVLRDGTRIADHVAHIYYQSWGVNPLSNAWYMERLIERLEHGDR</t>
  </si>
  <si>
    <t>NVDGPMLRLLP</t>
  </si>
  <si>
    <t>YP_354464.1</t>
  </si>
  <si>
    <t>hypothetical protein</t>
  </si>
  <si>
    <t>GFTAAMSDAET</t>
  </si>
  <si>
    <t>MRTTKGRLLPAAAIVLACLATGAAAQESTNRVATKTDWSVFAESSPKECWGVSSPKQTQATRDGKAVDVRRGDILLFVTYRPGSGAKGEISFTGGYPFAPGSTVNVDIGGTKFELFTDGEWAWPANAQDDASLLASMKRGSTAVLTARSARGTQTKDTFSLSGFTAAMSDAETRCK</t>
  </si>
  <si>
    <t>YP_354253.1</t>
  </si>
  <si>
    <t>PSLDDMRDELA</t>
  </si>
  <si>
    <t>MRMANIARFWRGASVAAVCALALAAPVRADEPTADTVVATVNGQDITLGHMIALRAGLPDQYQSLPDDALFKGILEQLIQQAALAQSIEGSVTKRDQLSLQNEERGFLSAVAMRRVVEGAVTDEALQAAYDARFADAAPQTEYNASHILVSSEDEAKKLKEEIDGGADFATLAKEHSSDGAAANGGSLGWFGLGMMVKPFEDAVVKMKPGEVVGPIQTQFGWHLVKLNETRIAEKPSLDDMRDELAGQIEQEAVARHIDEVTAKAEITRPGEGIDPAALRKEELLD</t>
  </si>
  <si>
    <t>LSAVAMRRVVE</t>
  </si>
  <si>
    <t>YP_353973.1</t>
  </si>
  <si>
    <t>Putative yrbC</t>
  </si>
  <si>
    <t>IEGVNMLASER</t>
  </si>
  <si>
    <t>MPNDLPFDLRPSRRTVTMGLAAGVAAALLPWRAQALDTGTARALVVEAVAQVNRTINSGKSEGQMYADFERLFARYADVPAIARTALGVAARSASRQEISAFTQAYQGYIARKYGKRFREFIGSEIKVNDARPMKSAVEVISTAYLRNENPFEVRWHVSDRSGRPAFFNIIIEGVNMLASERAEVGALLDRNRGSIPALTEQLRRAS</t>
  </si>
  <si>
    <t>KSEGQMYADFE</t>
  </si>
  <si>
    <t>YP_352985.1</t>
  </si>
  <si>
    <t>Amino acid/amide ABC transporter substrate-binding protein, HAAT family</t>
  </si>
  <si>
    <t>LILLAMQAAGS</t>
  </si>
  <si>
    <t>MKKLLLAGTATLALTGAASAEDVKMGIILGFTGPLESITPNMASGAELAVNEVNEAGTLLEGSKVTVVRADSTCVDAAAATAAAERLVTSDKVQGIMGADCSGVTGAVLQNVARPNGVVMISPSATSPALSEAEDDGLFFRTAPSDARQGEVIAEILKERDIGSVAITYTNNDYGKGLADSIQQAFEKAGGKVTISAAHEDGKADYSAEVAALAAAGGDMLVVAGYVDQGGKGVIQAALDTGAFETFFLPDGMYGDALVEAIGSPLDGSFGTVPGTDSEGATKILDMAKEAGFDGTSSYVGESYDAASLILLAMQAAGSAAPADYKSKIEEVANAPGEKIYPGDLAKAIELLKAGTDIDYVGATNVELIGPGESAGSFREYTVKDGKFETDRFR</t>
  </si>
  <si>
    <t>AEDVKMGIILG</t>
  </si>
  <si>
    <t>SITPNMASGAE</t>
  </si>
  <si>
    <t>YP_352836.1</t>
  </si>
  <si>
    <t>Invasion protein B, involved in pathogenesis</t>
  </si>
  <si>
    <t>ADPCQMYQLLK</t>
  </si>
  <si>
    <t>MSSKQLKTLCVMALGLALAPAAWAQDTPAAPAADAPAAQAPAEGAAAPQGLSMGQEDPADGIGSTYVAATHGDWEQRCVRTEDGADPCQMYQLLKDGEGNSVAEISMFALPAGQQAAAGATIVAPLETLLTANLTMGVDAAKPKVYPFSWCNRAGCFARVGFTQAEVDAFKKGNKSVVTIVPAVAPDQKVALNVSLKGFTAAYDAVKASNEKAEAAQKPAAE</t>
  </si>
  <si>
    <t>YP_351747.1</t>
  </si>
  <si>
    <t>SALAAMNGTDK</t>
  </si>
  <si>
    <t>YP_345254.1</t>
  </si>
  <si>
    <t>Amino acid ABC transporter substrate-binding protein, PAAT family</t>
  </si>
  <si>
    <t>VNGVGMRKGET</t>
  </si>
  <si>
    <t>MPKIGTRLASLLLSGALVLSAASAAVAQDMPPLPEAIQKAGKIRIGVKCDSPPFGASGPDGKPRGIEVEMARKIGDYAFGSEEGAELSCVTSEARISSLNAGKLDLIIATLGRTAARQEVIDYSNIYFWGTSNVLVPADSPVQKLSDLQGRSVLVVKGATQIKWLEANIPDISIVQLNTTADGVQALMQGRADGFVGDGGLIYTLGGNYPKLRVIEEGLDLGVNGVGMRKGETELQTFVNAVLDELRKGDFYETVIPQFVEEPAVVDVMKRGFLEEPPQI</t>
  </si>
  <si>
    <t>YP_352719.1</t>
  </si>
  <si>
    <t>SAYGSMDYGKK</t>
  </si>
  <si>
    <t>MRYRTTATATALCLMAVAAPAWADMEAAKKFLDAEIGDLSSLSRAEQEAEMQWFIDAAQPFAGMEIKVVSETITTHEYESKVLAPAFSAITGIKISHDLIGEGDVVEKLQTQMQSGENIYDAYINDSDLIGTHWRYKQARSLTDWMANAGKDVTNPGLDLQDYIGLKFTTAPDGELYQLPDQQFANLYWFRADWFDDADTKAAFKEKYGYDLGVPLNWSAYEDIAEFFTGRDMSALGGPKSAYGSMDYGKKDPSLGWRYTDAWMSMAGMGDKGDPNGLPVDEWGIRVDENSRPVGSCVARGGATNDAAAVYAITKSIEWLQKYAPPQAAGMTFSESGPVPAQGEVAQQIFWYTAFTADMVKEGLPVMNEDGTPKWRMAPSPHGAYWSEGTKVGYQDVGSWTLLKSTPDERAKAAWLYAQFVSSKTVDVKKSHVGLTFVRESTIQHQSFTDRAPKLGGLVEFYRSPARVQWSPTGTNVPDYPKLAQLWWQNIGDAMSGAKSPQEALDALCAEQEKVLARLERAGVQGDLGPKLNEEKDPQEWLDAPGAPVAKLENEKPQGETISYDELIKSWQKG</t>
  </si>
  <si>
    <t>EGLPVMNEDGT</t>
  </si>
  <si>
    <t>TPKWRMAPSPH</t>
  </si>
  <si>
    <t>YP_353167.1</t>
  </si>
  <si>
    <t>Mannitol-binding proteinsorbitol-binding protein, smoE gene product</t>
  </si>
  <si>
    <t>EAAQKMTDKDA</t>
  </si>
  <si>
    <t>MTARFRALMGACAVAALSSAAGAETITVATVNNGDMIRMQGLMSEFNAQHPDITVEWVTLEENVLRQKVTTDIATKGGQFDVLTIGTYEVPIWGKQGWLVSLNDLPPEYDADDILPAIRNGLTVDGELYAAPFYGESSMIMYRKDLMEKAGLTMPDAPTWDFVKEAAQKMTDKDAEVYGICLRGKAGWGENMAFLTAMANSYGARWFDENWQPQFDGEAWKATLTDYLDMMTNYGPPGASNNGFNENLALFQQGKCGMWIDATVAASFVTNPEESTVADKVGFALAPDTGKGKRANWLWAWNLAIPAGSQKVDAAKQFIAWATSKDYAELVASKEGWANVPPGTRISLYENPEYQKVPFAKMTLDSINAADPTHPAVDPVPYVGVQFVAIPEFQGIGTAVGQQFSAALAGSMSAEQALQAAQQFTTREMTRAGYIK</t>
  </si>
  <si>
    <t>YP_355315.1</t>
  </si>
  <si>
    <t>TRAP-T family transporter, periplasmic binding component</t>
  </si>
  <si>
    <t>GQRDTMEVLMK</t>
  </si>
  <si>
    <t>MRTGKPALAGALAGALAILAAPALAQDNFISIGTGAVTGVYYPTGGAICRMMSRNRAEHGIRCAVESTGGSVYNVNAVRSGELDFGVAQSDVQYKAYEGEGTFADQGAYPELRSVFSLHPEPFTVVARADAGIANFEDLKGKRVNVGNPGSGQRDTMEVLMKELGWTMGDFTLTSELQAGEQSQALCDNNIDAMVYTVGHPSGSIQEATTACDAVLVNVAGEAVDKLVEANPYYRKATIPGGMYRGNAEPTQTFGVGATLVTSANTPDDVVYALVKAVFSDIDQFRSLHPAFAELEPSEMVSDGLSAPLHPGAEKYFREAGLIK</t>
  </si>
  <si>
    <t>LEPSEMVSDGL</t>
  </si>
  <si>
    <t>TIPGGMYRGNA</t>
  </si>
  <si>
    <t>TMEVLMKELGW</t>
  </si>
  <si>
    <t>YP_352857.1</t>
  </si>
  <si>
    <t>Cation/multidrug efflux pump, Membrane fusion protein (MFP) family</t>
  </si>
  <si>
    <t>AQGEPMFTLLR</t>
  </si>
  <si>
    <t>MTIALLAGLMPWASPAQEAATPAAGAQALPAITVSTVVRRPMRDRVIASGLIGAVELVQVQPLIEGQPIETLEADVGDTVAEGQVLARLSVSTLELQKSQFTASLASARATIAQAEAQVLEAKASADEAERVNRRTAQLRQQGAASQAAADTAQAASVSANARVMVARQTLEAARAQVALAEAQLANIELQLNRTSVVAPVAGEIVSRTAKVGAIASAQGEPMFTLLRDGQLELFADVAEQDLLRLRPGQKVLIRTLGTAEPLEGTVRLVEPTIDTATRLGRARIAIGQMEAVRSGMFAEAEILVSERDALAVPVTAVSGGADGATVLRVRQGGEVERTPVTTGIRDRGMVEIVEGLFSNDLVVTKAGAFVRPGDRVNPVPAEPVN</t>
  </si>
  <si>
    <t>YP_353781.1</t>
  </si>
  <si>
    <t>ABC peptide transporter, substrate binding protein</t>
  </si>
  <si>
    <t>SAFNIMGLKDK</t>
  </si>
  <si>
    <t>MGEVTARTAQGRVAVSRLPDVRSWLLGGLGLLAAAAAALPAHAQDAPKIIKAHGISTFGDLKYPADFTHLEYVNPDAPKGGEISEWTFGGFDSMNPYSVKGRAAALSSIMYESILAGTADEIGAAYCLLCETLEYPEDRSWVIFNLRPEAKFSDGTPVTAEDVVFSYETFVAKGLTDFRTIFAQQVEGAEALDTHRVKFTFKKGIPTRDLPQDVGGLPVLSKAQYEREGLDLEEGSLKPFLGSGAYVLDESRMKVGQTVVYRRNPDYWGKDLPLMRGTGNFDAIRIEYYADYNAAFEGFKGGSYTFRNEASSILWATGYDFPAVQTGHVVKVELPSGAKATGQGWMLNLRREKFQDPKVREALNLMFNFEWSNQTLFYGLYTRVDSFWENSYLEAEGAPSEAEAALLKPLVDEGLLPASILTEPPVSPPVSGERQLDRRNLRAASKLLDEAGWTVGSDGMRRNAKGEVLRVEFLNDSQTFDRVISPFVENLRALGVDALMTRVDNAQMESRTRPPSYDFDITTGNARTNYISGAELKQYYGSETADISAFNIMGLKDKAVDRMIEVVLAAKTSEELEVATKALDRVLRLQRFWVPQWYKASNTVAYYDMFEHPETLPPYALGELDFWWFNPDKAQALRDAGALRQ</t>
  </si>
  <si>
    <t>GVDALMTRVDN</t>
  </si>
  <si>
    <t>YP_352195.1</t>
  </si>
  <si>
    <t>ABC polyamine transporter, periplasmic substrate-binding protein
GeneRSP_2141</t>
  </si>
  <si>
    <t>PLDPAMRDRML</t>
  </si>
  <si>
    <t>MIRRTTLLASAAALVALPALAADPDLIVFDWAGFESEGLLKSYIEKNGQMPTYALYGDDDEAFQKVASGFKSDVTHPCSQMVSKYRDAGLIEPWDVSRIPEYDNIAPRFKDSRIFNDDQGVWYIPTDYAYTAIAYNTDSVPAEDVASVQSFLDPKYAGRISLPDNTDDIWSLALLATGVSDWTNLTEEQFQAGAQWLRQAHENVRAYWADPSELAQLMATGEVQLAWTWNDAIALMRQEGFPVGFQRQSKEGSATWFCGYVNMKDAPGSEDKAYDFINSWLAHSSAASLLETHGYALTNEAAMAEITPEALKAAELDPVDTTLLAQTPLDPAMRDRMLEEFEKIKAGF</t>
  </si>
  <si>
    <t>AMRDRMLEEFE</t>
  </si>
  <si>
    <t>EKNGQMPTYAL</t>
  </si>
  <si>
    <t>HPCSQMVSKYR</t>
  </si>
  <si>
    <t>CGYVNMKDAPG</t>
  </si>
  <si>
    <t>YP_354015.1</t>
  </si>
  <si>
    <t>Peptidase family S41, ctpA gene product</t>
  </si>
  <si>
    <t>RGEGAMRLTTA</t>
  </si>
  <si>
    <t>MRKYMMAALGGTVAGVLLATQVAGPLIAQEQQRSKSVYEQLDLFGDIFERIRAQYVEEVETDKLIEAAINGMLTSLDPHSSYLPPDDFDDMQVQTRGEFGGLGIEVTQEEGFVKVVSPMDGTPADAAGIQSGDFITHVNGESVLGLTLDQAVDMMRGPVGSEILITVVREGTPEPFDVSIVRDTIKLVAARSRVVGNTVVVRLTTFNDQTFSGLKEGLEKEIKALGGEDKINGVVLDLRNNPGGLLTQAIQVSDAFLDKGEIVSTRGRAAGDGERFNATPGDLIDGKPMVVLINGGSASASEIVAGALQDHRRAIVVGTKSFGKGSVQTVIPLRGEGAMRLTTARYYTPSGRSIQALGVAPDIVVNQPPAKPAVPEEEESPATSAARNRSEADLRGVLSNDSMTEDEKKQLEADRARAEESAKLRDEDYQLAYAVDILKGLSAIEVKP</t>
  </si>
  <si>
    <t>YP_352234.1</t>
  </si>
  <si>
    <t>ABC glycine betaine/L-proline transporter, periplasmic substrate-binding subunit, proX gene product</t>
  </si>
  <si>
    <t>KFTLPMENEIM</t>
  </si>
  <si>
    <t>MTPIRQALLAAASTLAMAGTALAQDQCREVTFSDVGWTDITVTTSATRQVLEALGYEVEVDILGVPVTYASMDKGDVDVFLGTWLPAQESAIGPYLEKGSIEEITTNLEGTKYTLAVPTYLYDKGLKSYGDIAKFKDELEGKVYGIEPGNEGNEYLISLTEAGKPLEGFEVVQSSEQGMLAQVARFYPQEKGVVFLGWEPHPMNATFSLKYLPGGEDFFGEDGVVKTVARKGFKEDCPNVTKMLSQQKFTLPMENEIMGKILDDGMEPDAAVMEWLKANPETVDPWLAGVTTVDGKDALPVVKEALGL</t>
  </si>
  <si>
    <t>MENEIMGKILD</t>
  </si>
  <si>
    <t>YP_352331.1</t>
  </si>
  <si>
    <t>IYSRGMYAAMV</t>
  </si>
  <si>
    <t>MRKSFTLLAATALAAATAGAAQADLVVPNLSYRTGPFAAGGIPYADGFQDYFTLLNERDGGIGGEIVKTPECETAYNTEKGVECYEATKGQGALVYNPLSTGITYQLIPKMQADGITLYTPGYGRTSAANGRVFEWVFNYPANYWDGASVAVKYLLDQNGGSLEGKKIALLYHNSAYGKEPIRTLEELSKKHGFTLSTLPIDSPGQEQKSQWLQVRREKPDYVLFWGWGVMNSVAIQEAANIRFPMENFIGIWWSGSENDVAPAGAGANGYKSLTMHGVGSDYPVYADLKQYVVDAGKAAGDGSNVGTVIYSRGMYAAMVIAEAIRKAQELAGTPAVNAAQVRDGFEALEITEARMKELGLPDFGQPFKATCADHGGPGMARIQQWDASAKRWTLVTDWIAPDDAVLDPLVAEDSAAYAKEAGLSERCN</t>
  </si>
  <si>
    <t>GMYAAMVIAEA</t>
  </si>
  <si>
    <t>ITEARMKELGL</t>
  </si>
  <si>
    <t>YKSLTMHGVGS</t>
  </si>
  <si>
    <t>QLIPKMQADGI</t>
  </si>
  <si>
    <t>YP_351524.1</t>
  </si>
  <si>
    <t>ABC oligopeptide transporter, perplasmic substrate-binding protein OppA</t>
  </si>
  <si>
    <t>NDRIVMEKNEH</t>
  </si>
  <si>
    <t>MTLFSLRAGACALALMAGTAGMAAAQVTIVRGNDTDPATLDHHLTSTVAESRIMNDLYEGLVVQDAQAKVVPGVAESWEISEDGLTYTFKLRDDAKWSNGDPVVAEDFVFALRRIMTPATAAVYANILYPIANAEAVATGAKQPEELGVEAVDAHTLKFTLNAPTPYFLELLTHQSSLPMHRATVEAEGSNFTKPGVMVTNGAYKLVSFVPNDRIVMEKNEHFHDAANVAIDRVEWVPFEDRSACLRRFEAGEVQMCTDVPAEQMAYMRENLKDELHIAPYLGTYYLPVKGADGSPLKDKRVRQAISMVLDRDFIAEEVWQETMLPGYSMVPPGISNYVETPPALDYADEDLLDREDKAKALLEEAGVAEGSLTVQLSYNSSENHRNTMTAIADMLKNIGINATLNEMEGTNYFNYLKEGGAYDIVRAGWIGDYSDPQNFLFLFEGGVPFNYPRWENAEYDALMDKAAVTQDLGQRAQIMADAETILLDEVPAIPLLTYSSRALVSGKVQGYADNLPDVHLTRWLSLAE</t>
  </si>
  <si>
    <t>QRAQIMADAET</t>
  </si>
  <si>
    <t>ALRRIMTPATA</t>
  </si>
  <si>
    <t>TAIADMLKNIG</t>
  </si>
  <si>
    <t>AESRIMNDLYE</t>
  </si>
  <si>
    <t>EQMAYMRENLK</t>
  </si>
  <si>
    <t>VPAEQMAYMRE</t>
  </si>
  <si>
    <t>TKPGVMVTNGA</t>
  </si>
  <si>
    <t>NHRNTMTAIAD</t>
  </si>
  <si>
    <t>AGEVQMCTDVP</t>
  </si>
  <si>
    <t>YP_354877.1</t>
  </si>
  <si>
    <t>TRAP-T family transporter, periplasmic binding protein</t>
  </si>
  <si>
    <t>TRVEEMSGGRI</t>
  </si>
  <si>
    <t>MTAFEKKAAYSRRSFLRTGALAGGAAAGSVLAAPAVLAQAPLVMKMQTSWPASDIWMDFAREYVTRVEEMSGGRIKVDLLPAGAVVGAFQVMDAVHDGVIDASHSVSAYWYGKSKAASFFGTGPVFGGSATTMLGWFYQGGGQDLYRELTQDILGMNIVGFYGFPMPAQPFGWFKTEVNGVADIQGFKYRTVGLAADLLQAMGMSVAQLPGGEIVPAMERGVIDAFEFNNPSSDMRFGAQDVAKNYYLSSYHQASESFEYTFNRDFYEDLDPDLQAILKYAVEAASTSNTALALRQYSADLATLAAENGVAVHRTPKDILSGQLEAWDKLIVDLEADEFFKKVLDSQRAWVEQVSYYELMNAADLGLAYEHHFPGKLKL</t>
  </si>
  <si>
    <t>NPSSDMRFGAQ</t>
  </si>
  <si>
    <t>YP_354805.1</t>
  </si>
  <si>
    <t>AANGRMISDVY</t>
  </si>
  <si>
    <t>MRKALLSAVSLAALAAPAAAQVSDDLVKIGILNDQSGVYADFGGKYSYEAALMAVEDYGGSVLGKKVEVVTADHQNKADIASNIARQWYDTEQVDAIMELTTSSVALAVQALSQEKKKVTITTGAATTELTGKQCSPYGFHWAYDTHALAIGTGGALVEQGGDSWYFLTADYAFGYSLEENTGAVVKEKGGQVLGAVRHPLSTTDFSSFLLQAQASGAKVIGLANAGLDTQNAIKQAGEFGIVQGGQRLAALLFTLAEVHGLGVESAQGLTLTESFYWNRNEESAEFGKRFMERTGAMPNMIHAGTYSAVLSYLKAVEAAGTDETEAVSAKLHELPVEDVFAKGGKVAANGRMISDVYLLEVKKPGESDVPWDYYNVLATIPGDQAYLDPAQSGCPLVTN</t>
  </si>
  <si>
    <t>YP_353993.1</t>
  </si>
  <si>
    <t>TRAP-T family transporter, C4-dicarboxylate-binding protein DctP</t>
  </si>
  <si>
    <t>LGAVQMLAPSL</t>
  </si>
  <si>
    <t>MLTRRSLAALAGAAALALAAAVPALAQPIVIKFSHVVAPDTPKGKGATKFEELAEKYTDGAVDVEVYPNSQLYKDKEELEALQLGAVQMLAPSLAKFGPLGVQDFEVFDLPYIFKGYDALHTVTNGEVGKMLFSKLEDKGIKGLAYWDNGFKIMSANSPIATPDDFLGLKMRIQSSKVLEAQMNALGAVPQVMAFSEVYQALQTGVVDGTENPPSNMYTQKMHEVQKHATVSNHGYLGYAVIVNKQFWDGLPEEVRAGLEKALTEATDYANGIAKEENDKALQAMKDAGTTEFHELTPEELAAWEEVLAPVHEEMAGRIGAETIAAVKAATGTN</t>
  </si>
  <si>
    <t>NGFKIMSANSP</t>
  </si>
  <si>
    <t>GEVGKMLFSKL</t>
  </si>
  <si>
    <t>YP_353235.1</t>
  </si>
  <si>
    <t>spermidine/putrescine-binding periplasmic protein</t>
  </si>
  <si>
    <t>AEVYDMLRTDE</t>
  </si>
  <si>
    <t>MRSTGENSVRRIILLSTALAGFALPAAADQIAVLGWGGAYTTSQVEAYHKPFTAKTGVGVVSVDTDNPATPIKAQVESGNVTTDVASVEYADAVRLCDEGLLEEIDPAILPAAPDGTPAEEDFLPGSLADCFVATDVFSTVLAYDASKFADGAAPTKLADFFDLEKFPGKRGMRKSAKVNLEMALLADGVPAAEVYDMLRTDEGVERAFKKLDSIKSQIVWWEAGAQPPQLLADGEVAMTIAYNGRIFNAAITENKPFEIVWDGQVYEVEGWVIPKGAPNLELAKDFVAFSTSAEPLAKAAEWISYGPPRKSSAPLVGTFMDGKTEMAPHLPTSPENMTNALASDYEFWVDHDTELNERFNAWLAG</t>
  </si>
  <si>
    <t>LVGTFMDGKTE</t>
  </si>
  <si>
    <t>KVNLEMALLAD</t>
  </si>
  <si>
    <t>YP_353252.1</t>
  </si>
  <si>
    <t xml:space="preserve"> ABC-type nitrate/sulfonate/bicarbonate transport systems, periplasmic components TauA</t>
  </si>
  <si>
    <t>AFVETMAKFVR</t>
  </si>
  <si>
    <t>MKGLLTGAALLALAAGTASAEEVTLQLKWVTQAQFAGYYVALDQGFYEEEGLEVTIKPGGPDVAPVQVLLGGGADVMVDWLPSALAAREQGADIVNIAQPFKSSGMMLTCLKESGVSGPEDFKGKTLGVWFGGNEYPFLNWMSKLGLPTDGSPQGVTVLKQGFNVDPLLQKQAACISTMTYNEYWQVIDAGLSPDDLVTFKYEDQGVATLEDGLYVMADKLKDPAFVETMAKFVRASMKGWKWAEENPDDAAMIVLDNDDTGAQTESHQKRMMGEVAKLTAGSDGTLDEADYKRTVATLMGGGSDPVISKEPEGAWTHEVTDKALK</t>
  </si>
  <si>
    <t>KSSGMMLTCLK</t>
  </si>
  <si>
    <t>FKSSGMMLTCL</t>
  </si>
  <si>
    <t>YP_354372.1</t>
  </si>
  <si>
    <t>VLYHVMVGPAV</t>
  </si>
  <si>
    <t>MNRETILHPTRRSLLAGGAAALTAATLPRFVQAQSSEPIRLGFQLHRTGIGAAYGRWYERTALAALKVVNEAGGIAGRPVEILFEDDATDPRRGAEVVEKLASQAKVDMIFGPLFSHVVIAAAPRAAELKIPYLVCSEGYHVASGKLNRWTLQPGITDVRAQVTAMAPWVTQNLGKKVTMIFPDYAFGHDHRDFFTEAVKAQGGEVVAQIAIPPTETSFTRYFPRIPRDTEVLYHVMVGPAVLTFVKELGEFYGSGDRPQIFGFIDSLEAVDIANPGLQFLEGSHFWEGQCRMLQPDASEAETFYRAAVGVDDTGAAVEDPQNVSCYGHMFSVWETLFTIKQGMEACNWRGPQDRQAFVEAVEAFTEMPAGRERPQGAKVFNPKLHQVFGHQFISRLEGGKLVKVHETSLEDGIYPSDVDYLATSF</t>
  </si>
  <si>
    <t>QAKVDMIFGPL</t>
  </si>
  <si>
    <t>EAFTEMPAGRE</t>
  </si>
  <si>
    <t>EGQCRMLQPDA</t>
  </si>
  <si>
    <t>AQVTAMAPWVT</t>
  </si>
  <si>
    <t>YP_354039.1</t>
  </si>
  <si>
    <t>5'-nucleotidase</t>
  </si>
  <si>
    <t>LVSDAMLDRVR</t>
  </si>
  <si>
    <t>MKSTLLASAALVALTTGAARADFALTILHTNDFHDRFEPISKYDSTCPPEDNTAGECFGGIARLVTAISEARGQGGTRLLVDAGDQFQGSLFYSRYKGELAAEFMNALDYDAMTVGNHEFDDGPAVLTDFARKLEAPLLMANADLTGEPGLRAELQKSVVVEKGGEKIGIVGLTPLDTAELASPGPNVIFTEPVQAAQAEVDRLTDEGVTKIVLLSHLGYEADKEIASALKNVDVIVGGHSHTLLSNEDGAAAGPYPTMVGDVAIVTAYAYGKYLGELNVTFDDAGRIVSAEGAPMLLDASVAEDEATVARVKELAAPLEEIRSRVVAEVSAPIDGSRESCRSGECAMGNLVSDAMLDRVRDQGIQIAISNGGGLRASIDAGTVTMGDVLTVLPFQNTLSTFQVKGEAVVAALENGVSELEEGAGRFAQVAGLKYAFDPAAPVGARISDVMVMEEGGWQPIDLAKTYGVVSNNYVRQGGDGFAMFVDAANAYDFGPDLADVTADYLVAHAPYTPVIEGRITRK</t>
  </si>
  <si>
    <t>SGECAMGNLVS</t>
  </si>
  <si>
    <t>EAPLLMANADL</t>
  </si>
  <si>
    <t>AEGAPMLLDAS</t>
  </si>
  <si>
    <t>YP_353448.1</t>
  </si>
  <si>
    <t>AAIQSMKDDGT</t>
  </si>
  <si>
    <t>MKKLILTTALVALAAGAAVAQQTVRMGTEGAYPPYNFINDKGEVDGYERELGDELCKRANLTCTWVKNDWDSIVPNLQSGNYDTIMAGMSITEEREKVIDFTQNYIPPLASAYASTSPDADIEGGVVAAQTGTIQAAHVAESGATLLEFATGEETVAAVRNGEADAVFADKDFLVPFVNESSGEFTFVGEDVPLGGGVGMGLRKSDTELKEKFNAAIQSMKDDGTINAMIKKWFGDDIQTF</t>
  </si>
  <si>
    <t>GTINAMIKKWF</t>
  </si>
  <si>
    <t>QQTVRMGTEGA</t>
  </si>
  <si>
    <t>YP_001033911.1</t>
  </si>
  <si>
    <t>YD repeat-containing protein</t>
  </si>
  <si>
    <t>TVSTSMNGDLR</t>
  </si>
  <si>
    <t>MTSSQYQGSQAYNQSLQSNEYINRNTGSLVVSLPLVQLRGITDAIGLSLTLGYSAGASGQLGLPQGWGWGLPFVAAGQSLTVEGKTFVIDPSWTDSSGYQSGLRYLNDHGRLFQTVVPPQPVPGGGGTYGFMLRYDDGSISYFDATGKLIAHADLYGNMLRYAYTNPLGDVFQNSLASITDSFGQVVTFGYSGGTIVLTLPDGSSVTVAFSSQGVQHVTNQIGAVTAFSYASASGTTVVGAITYPTGMTTTLAYTGLRYIDAGGNSGTRPAVQSMTRTGPGGAFLDRSDYSYGTASGGNTYTGATAGYRMGTASDGLMDSNNTAYQYDVLEQRRDAGGALIAANRVFFNYLHCPLTEHAYLVDANGHAQEAHRTSYTYDIVTDAHARSVNMNKPVTTVHSVYDAAGGTWSDNSQADVAYDLYGKITSSSQYDLSSGRPRLTGQRTHSFLQVAWGGEMPQRTDYVDAVTGQTTRIDYGLTADQKSIAATTVSTQAAGAGSFAPYKTKTFQFDPRGCQTGWTLTWAQGYSGPEGSVASVGEQTSYSYDAASHQLTVDTTDANGHTRVAVFDMRLPGGPCLSQTKPGGARRSYAYDPLARLMQETDPLGDVTTHAYTLAGNGGGGTNTSTVTQSNGYVLCTTYDAKGRAVLMMDNGDPTQSTPSLSRTLRRVSFNALDLKASETDATEQTLTISYDALGRQIALADALGNQSTTIFDDAARTVSTSMNGDLRTVITRDGLGNTIQTDTHADSGSPQAGQVQRVTSAYDGFGQVVTETHFSITGGNVVQNSVKTFAYTPDGNSEVVDFTGTPATAALQATRCTTTQRDLNGNPILVTRNVSYNGAAQPLVVSETLTYDPVGNLIEIRNQAGQIERLSYTTDSALQSRTRYDGTQTTYAYDAAGQVLSETTNGQTRTFAYLSNGRIDHITDPSGTLRYAYSLDGTASSVTYPDGKTLSLTKDATSRVVSMTLPDGTAASYSYNTLNQIIAQTMGGVTLSNTWGTANHANGVLLKQVLGGATAQTTQFGYDGFGANDSVAVTDGAGIGVLSAAATRDGWRNLVSLTLASAVNTDPSVNVAKTMSYDGLKQLVGITLAPSGGGSPTQVSYAYDGAANVLTRTRNGQQESFAYNALNQITSGAAAYDANGRMVRDVDGSTYGFDPLDRLTNVGMASGPSMSNSYGPQGALASVIDGSTEDRFYPLAGTMVSVAANAQSGTPEWHGLMWAGQMPVARVSAGSVTAYAAASKSVYVHRTSASSNALAISAYGTVTPQSALDRANSFNWNSQFTDPVSNLTYLRARWYNPETMRFLSLDPRITMNRYAYAMGNPIANSDPLGQSWEEIVGLIAGAIVGIGATVLTGGVAGAAAAAVFGTECVAASIGAGALAGAVGSVAGDLTSAAISGQKITGARVGIDLLSGAVGGAVGAGLGGAAGRVAMRGALNAGWSQAAITRVGLITSGAIGGLTGAAASAGVTSVAYQQPFFSTGNIVSMAVGFGAGAGGGILMSGAYLGKINAKIIPVPIGEDELHLITPAVDTRGAVGENERLLVMAPQPEAETSANGFQRRPGGYKYAMRLDFGEGEGEGRPLMAPGREESVDTIAGHGAGNTIFASVDVSGDGAPDFVRPISGRNFARYLVDEGWREREGPIKLMSCFGAFRNARVIADTLGRDVWAGYPELDRYSFTGWVRFPAPH</t>
  </si>
  <si>
    <t>GRAVLMMDNGD</t>
  </si>
  <si>
    <t>RAVLMMDNGDP</t>
  </si>
  <si>
    <t>YP_355322.1</t>
  </si>
  <si>
    <t>LQNWRMIAAAP</t>
  </si>
  <si>
    <t>MTRFILASLMAGALALPALAADYTILAPAAPGGGWDQTARTMQEVLRSEGISDSVQVQNVPGAGGTVGLAQFVASAAGDPSQLIVGGYVMVGAILTNGSPVGLDDVTPVARLTGEYEAIVVPASSPIQTVGELVDQLKADPGAVSWAGGSAGGTDHIAVGLLAKAAGVDPTKINYIAFSGGGEALAAILGSQVTAGVSGLSEFLPQVEAGTMRLLAVTAPERLEGVDAPTLAEAGYDVVLQNWRMIAAAPGISDEQKAAILADIEKMNASEGWQKALASKGWANTWLAGDAFAEQLAKDREATEGILREIGLVK</t>
  </si>
  <si>
    <t>YP_353421.1</t>
  </si>
  <si>
    <t>EVNRLMNAFMA</t>
  </si>
  <si>
    <t>MTGFATTRRGLLMAGGAVLALGALPRGLRAQEPLKVAGVYTVPVEQQWVSRIHKAAEAAKAAGRVDYSFTENVANTDYPRVLREYAESGVKLIVGEIFGVEQEAREVATDYPDVAFLMGSSLPADESVPNLAVFDNYIQDAAYLTGIIAGAMSKGNIGMVGGFPIPEVNRLMNAFMAGAREVNPGVTFQVSFIGSWFDPPKAKETAFAMIENGADLLYAERFGVSDAAKERGVLAIGNVIDTQADYPDTVVASALWHFEPTFDKAVAAVQAGTFTAADYGVYSFMKEGGSSLAPLGTFEGKVPEEAMKLVAEREAAIKDGSFTVGIDDNEPKSS</t>
  </si>
  <si>
    <t>ETAFAMIENGA</t>
  </si>
  <si>
    <t>LMNAFMAGARE</t>
  </si>
  <si>
    <t>KGNIGMVGGFP</t>
  </si>
  <si>
    <t>YP_352793.1</t>
  </si>
  <si>
    <t>Putative Rhodanese-related sulfurtransferase</t>
  </si>
  <si>
    <t>IINGGMRGWQE</t>
  </si>
  <si>
    <t>MRLIPLAAAALVAVSAPALAQTGFGPLLTPEQAAEAQASGEALFLDIRSGDEGAATPYETGHIAGAVPAPYALFRGPKENPGQVPEAAKLTEILSGLGVTADRPTVIVHEGKDASDFGAAARVYWTLKSSGVSQLAIINGGMRGWQEAGLPLSTEAVTPEPSAFTVTFSDRWLATQDEVQQVVEGKEEAKLIDARPQEFWEGKKAAPAAARPGTLPQSEYFTHDRWFGSNPALIDADRAQSLATEAGYTDGEELISFCNTGHWAATNWFALSELAGVENVKLYPESMVGWSNAGLPMENVPGPIRNLWNQISGVF</t>
  </si>
  <si>
    <t>YP_354565.1</t>
  </si>
  <si>
    <t>DMSO/TMAO-reductase, dorA gene product</t>
  </si>
  <si>
    <t>ARVVDMLLNPG</t>
  </si>
  <si>
    <t>MTKLSGQELHAELSRRAFLSYTAAVGALGLCGTSLLAQGARAEGLANGEVMSGCHWGVFKARVENGRAVAFEPWDKDPAPSHQLPGVLDSIYSPTRIKYPMVRREFLEKGVNADRSTRGNGDFVRVTWDEALDLVAKELKRVQESYGPTGTFGGSYGWKSPGRLHNCQVLMRRALNLAGGFVNSSGDYSTGAAQIIMPHVMGTLEVYEQQTAWPVVVDNTELMVFWAADPVKTNQIGWVVPDHGAFAGMQAMKEKGTKVICINPVRTETADYFGAELVSPRPQTDVALMLGMAHTLYSEDLHDKDFIENCTSGFDIFAAYLTGESDGTPKTAEWAAEICGLPAEQIKELARRFVGGRTMLAAGWSIQRMHHGEQAHWMLVTLASMIGQIGLPGGGFGLSYHYSNGGSPTSDGPALGGISDGGKPVEGAAWLSASGAASIPCARVVDMLLNPGGEFQFNGATATYPDVKLAYWVGGNPFAHHQDRNRMLKAWEKLETFIVQDFQWTATARHADIVLPATTSYERNDIESVGDYSNRAILAMKKVVDPLYEARSDYDIFAALTERLGKGKEFTEGRDEMGWISSFYEAAVKQAEFKQMEMPSFEDFWSEGIVEFPITEGANFVRYADFREDPLFNPLGTPSGLIEIYSKNIEKMGYDDCPAHPTWMEPAERLGGPGAKYPLHVVASHPNSRLHSQLNGTSLRDLYAVAGHEPCLINPDDAAARGIADGDVLRVFNDRGQILVGAKVSDAVMPGAIQVYEGGWYDPLDPSEEGTLDKYGDVNVLSLDVGTSKLAQGNCGQTILADVEKYAGAPVTVTVFDTPKDA</t>
  </si>
  <si>
    <t>EGRDEMGWISS</t>
  </si>
  <si>
    <t>NCQVLMRRALN</t>
  </si>
  <si>
    <t>VGGRTMLAAGW</t>
  </si>
  <si>
    <t>YP_353207.1</t>
  </si>
  <si>
    <t>ABC D-methionine uptake transporter, substrate-binding protein, metQ gene product</t>
  </si>
  <si>
    <t>EHAEIMEEVAK</t>
  </si>
  <si>
    <t>MLRMTTLASALALIAGGALAEEIKVGVSPGEHAEIMEEVAKIAAPKGLEIDVIEFSDYVVPNQALADGDIQANSFQHQPYLDNQVKDRGFDLVPVATTITTPMGLYSSKIESLDDLPEGAQVGIPNDPTNGGRALLVLQDLGQIKLAEGTGLTPSVLDVTENPKGIKFQELDAAQLPRSLADLDAALINTNYALASGLNPKTDAIATEKADSPYVNIIVVRNGDQEQPWVKTLVEAYHSPELKAFIDEKYQGSVITSW</t>
  </si>
  <si>
    <t>YP_354265.1</t>
  </si>
  <si>
    <t>Xylose-binding protein, xylF gene product</t>
  </si>
  <si>
    <t>AKGTEMEGVEG</t>
  </si>
  <si>
    <t>MHKALLAAVVATAGFSSAALAQDLTVGVSWSNFQEERWKTDEAAIKEALEAAGATYVSADAQSSSAKQLSDVEALISQGVDALIILAQDADAIGPAVQAAADEGIPVVAYDRLIEDNRAFYLTFDNVEVGRMQARAVFEQAPKGNYVMIKGNAADPNADFLRGGQQEVLQKAIDAGDITIVGEAYTDSWLPANAQRNMEQILTANDNKVDAVVASNDGTAGGAIAALTAQGMQGIPVSGQDGDHAALNRIAKGTQTVSVWKDSRELGKAAAEIAVAMAKGTEMEGVEGAQKWTSPKGTEMNAVFLEPIAITKDNLSVVVDAGWIGKDALCQGVSNGPAPCN</t>
  </si>
  <si>
    <t>PKGTEMNAVFL</t>
  </si>
  <si>
    <t>KGNYVMIKGNA</t>
  </si>
  <si>
    <t>EIAVAMAKGTE</t>
  </si>
  <si>
    <t>YP_353422.1</t>
  </si>
  <si>
    <t>ABC transporter, substrate binding protein</t>
  </si>
  <si>
    <t>AILAVMSAGIA</t>
  </si>
  <si>
    <t>MTMKLALAASVSLAAMGAASGAFAQSAELVEAAKAEGMLTTIALPHNWCGYGDVIAGFKAKYPEITVNELNPDAGSADEVEAIRANKDNKGPQAPDVIDVGLAFGPQAKDEGLITPYKVETWDEIPAEIKDADGYWYGDYYGVMSFGVNTDLVQEVPKSWEALLDSQYANAFALAGDPRASNQAILAVMSAGIADGTEPGEASGKKGLEFFGKLNKAGGFVPVIGKAGTIAQGQTPIVAAWDYNLLSWRDELKGNPPMEVVIPEGPSLAGVYVQAISAFAPHPNAAKLWMEYLYSDEGQLGWLKGYCHPARFNAMVEAGKIPQELLDALPPAEGYARAVFPTVEQQEANKAAVTAGWDGVVGANVQ</t>
  </si>
  <si>
    <t>ARFNAMVEAGK</t>
  </si>
  <si>
    <t>YP_352974.1</t>
  </si>
  <si>
    <t>ABC Fe+3 siderophore transporter, periplasmic substrate-binding protein</t>
  </si>
  <si>
    <t>ISGVAMTKAAP</t>
  </si>
  <si>
    <t>MRHAALPLVALALGTTALPALADEVNIYSHRQPELIQPLVDAFTAETGIDVNVAFVDKGMAERLVAEGNRSPADLVLTVDIARLMQVVEAGVTQPVESDVLSSNIPAEFRDPAGHWFGLTSRARIVYASKERVKDGEVTTYEDLASDKWKGRICTRSFTSDYNVALTGAVIAHHGTEGAKTWLEGVKANLARKPEGNDRDQVKSIWAGECDISLGNTYYMGQMLADPEQKEWADSVRIVFPTFEGGGTHMNISGVAMTKAAPNRAAALKLMEWLASDEAQRIYAETNHEFPVEPGVARSELVQSWGEFTPDAVSLAEVASHRGEALKLIETVDFDG</t>
  </si>
  <si>
    <t>AALKLMEWLAS</t>
  </si>
  <si>
    <t>GGGTHMNISGV</t>
  </si>
  <si>
    <t>YP_351795.1</t>
  </si>
  <si>
    <t>L-asparagine-binding proteinL-glutamine-binding proteinL-glutamate-binding proteinL-aspartate-binding protein, bztA gene product</t>
  </si>
  <si>
    <t>GDLGKMIRLDN</t>
  </si>
  <si>
    <t>MTKSVFLGTLTVAGLAAGLASAATLDDVKARGELNCGVSTGLTGFSLPDANGNWTGFDVSLCRAVAAAVLGDGTKVKFVPTTGQTRFTALASGEVDMLARNSTWTFSRDTDLKLDFVGVNYYDGQGFMVRKDLGVTSAKELDGATVCIQTGTTTELNLADWFKVNNLSYTPVAVETNAEGEQQYAAGACDAYTTDASGLAATRAAFADPENHIILPEIISKEPLGPAVRHGDNEWADIVRWTLNALIAAEEYGVTSANMEELAANSPNPEIQRLLGVQGDLGKMIRLDNDWAKRAIAVGGNYGEIFAATIGEATPIGLARGLNAQWTQGGLLYAPPFR</t>
  </si>
  <si>
    <t>DGQGFMVRKDL</t>
  </si>
  <si>
    <t>SGEVDMLARNS</t>
  </si>
  <si>
    <t>VTSANMEELAA</t>
  </si>
  <si>
    <t>YP_353201.1</t>
  </si>
  <si>
    <t>glucan biosynthesis protein D, mdoG gene product</t>
  </si>
  <si>
    <t>APLTSMFLFSE</t>
  </si>
  <si>
    <t>MPAPAAPSARLNRRLLLSAASSSLALAASGLMGLPLRAQEAPADAPPASVPVAAPQQFSYDWLTEEMRVAATQPHVEPENLTGFLGELQYDDYRSINFRTDRSRWADTDSMFRIQAFHLGWLFGAPVRLYDVTDGYVHEVRFSTDDFEYRNELSTRVAAHVDLPGVAGFRLNFPLNRPDVFDELVAFLGASYFRALGRGNGYGISARGLAVNTATSAPEEFPRFSRFYLERPHGGGLSAVLYAAMESPSVTGAYRFVITPGIETMIEVTARLFFRSAVTQLGVAPLTSMFLFSEKNRATYDDFRPNVHDSDGLAVRRRDGDILWRPLNNPPRLASSYFGEENPQAFGLHQRKRSFDDYQDAEAHYELRPSVDVEPIGDWGKGMVRLVEIPTRYETNDNIVAFWVPEGQISAGDAREFAYRLRWGALPIEEPSDIAHIWETRAGHGGVSGVENTGETRKFVIDFKGGLLGGLPGDAEVEAITSVQHGQIVTQTLERLDGMDIWRLVLDVAAAEGATVELAAHIAGYGRKLSETWLYQWMKA</t>
  </si>
  <si>
    <t>PGIETMIEVTA</t>
  </si>
  <si>
    <t>WLYQWMKA---</t>
  </si>
  <si>
    <t>ADTDSMFRIQA</t>
  </si>
  <si>
    <t>YP_351659.1</t>
  </si>
  <si>
    <t>TRAP-T family transporter, DctP subunit</t>
  </si>
  <si>
    <t>FGAAGMSYEDL</t>
  </si>
  <si>
    <t>MFRRTTLSAAAAAAVLSLQPQVAAAQEFINVLTGGTSGVYYPLGVGLSEIYAENIEGARTQVQATKASVENLNLLAQRKGELAFALGDSVTLAWEGNEEAGFPRPLKNLRAIAAIYPNYIQIVADAASGVTTLEDLKGKTLSVGAPASGTELNARAIFGAAGMSYEDLAKVEYLPYAESAELIKNRQLQATLQSSGLGVAFIKDLSSTHDINLVSIPAEVVEKIGAPYQPAVIPAGTYSGQDTDVPTAAVGNLLVTHEDVSEETAYQMTKLMFENLDRLKSAHAAAGNIKPETAIEALPIPLHPGAEKYYREIGLIQ</t>
  </si>
  <si>
    <t>QMTKLMFENLD</t>
  </si>
  <si>
    <t>YP_352492.1</t>
  </si>
  <si>
    <t>YVASNMLTVRV</t>
  </si>
  <si>
    <t>MRGERYSLQGGTSQMNIAKVLMLCTALVLPGHVLADTPRLTVTGEGAVAGRPDMATITLGVTTEAATAAEAMAGNSEKLGRVLQRLKEAGLEDRDLQTSGLSLNPNWTQSPEGEAPRIAGYVASNMLTVRVRALDRLGAVLDQAVQDGANTLQGVSFGLVDPQPAMDEARRKAVARAQARAQLLTEAAGVQLGPILEIREGGDGYRPPMPMYREAAMDAPVPMAEGEIETTAQVTLVYELKQQQ</t>
  </si>
  <si>
    <t>YP_352375.1</t>
  </si>
  <si>
    <t>DYNETMKKAGP</t>
  </si>
  <si>
    <t>MTTRRKFITTGALAGAAGLAAPAVTRAQAPIKWRMQTYAGAALGEHVVKPAVEAFNTIAQGQMEIELYYSDQLVPTAELFQAMQRGTIDCVQSDDDSMASPTEVTVFGGYFPLALRYSLDVPALFNKYGLGAIWAEEYAKVGVKHISAGSWDPCNFSTKKPINSLSDLQGLRIFTFPTAGRFLTRFGVVPVTLPWEDVEVALQTGELDGLAWSGITEVYTVGWANVTDYFLTNNISGAWIGHFFANMDRWNEVPPHLQELLRVCFEQSHYYRQHWYWAGEAYLRVNETKLKLTTIPDAEWKQVEDAAVEFWDEIAQESEVKAKVVSIIKDYNETMKKAGPPYRFS</t>
  </si>
  <si>
    <t>YP_353887.1</t>
  </si>
  <si>
    <t>ABC transporter substrate-binding protein, DdpA gene product</t>
  </si>
  <si>
    <t>NEAVVMERNDQ</t>
  </si>
  <si>
    <t>MKNIDRGSSMFIRARLLATAAVAAFALTTAPLSAETPPDTFIQAWAIDDMITLDPAEVFEFTASEIIGNSYETIIGYDVNDVSNIFGRVAESWELSEDGLTMSFKVREGKTFASGNDLTAEDVVYSLVRAVKLDKSPAFILGQFGLTPDNVEEKVKQTGDYSFTFEMDKAYAPTFLLYCLTATVASVVDKDLVQSNEADGDWGYNWLKTNYAGSGPFTIREWRANEAVVMERNDQWDGDKPAMARAIYRHIPEAATERLLLEQGDIDIARKLLPEEIEALSQNPDIKIQSGVKGTIFYLGLNQKNENLAKPEVREAMKWLVDYDAIAETLVKGMKKKHQTFLPEGFLGALDENPYSFDPAKAKELLAAAGLPDGFTVTMDTRNTPEVTSIAQAIQQTMAQAGITIEIIPGDGGQTLEKYRARTHDIYIGQWGPDYQDPHTNATFAQNPDNSDDAASKPLAWRNAWEIPELTAKADAAVLERDTEKRAQMYRDMQEEVLKTSPFVIMFQESEVVAMRKNVEGYIIGPSFNDNSFRAVTK</t>
  </si>
  <si>
    <t>GDKPAMARAIY</t>
  </si>
  <si>
    <t>YP_354437.1</t>
  </si>
  <si>
    <t>Large extracellular alpha-helical protein</t>
  </si>
  <si>
    <t>RLIDGMNGAQG</t>
  </si>
  <si>
    <t>MRIRHLLPVLMLGLMLPLTAAAQDWLPDRRVVLSADTDLPGSDMATLLDTTLDGCERACLSRTGCTAFTFNGRNGSCFPKSTSGDAAPYQGAISGVVVPEDPARQETARARASDLAFLSDYDLTRAKEQAAGLGHEHTVNGYTAEEHLQSAARAEAQGDRIAAANFTGAAVSASDRAESWIDYARRLRAAGEADSSSRDTLRDRAFRAAINGYLRAGSPALRHTALVELALSAETIDRGRDMVQALRLAQSIQPRDDTARLLDTAAGKYGFRITENAVEADRVRPRICVTFSEKLADSGIDYASYVQLGEPGLTVEAEDRRICVGGVAHGARHVLTFREGLPAADGQTLAKSVQIAAYVRDRSPSVRFPSRAYVLPRAGAPAIPVETVNARTLDLAVYRVSDRNLLRAIQQDYLGRPLDQWQADQFTSEVGEEIWTGTGEVAMEVNRDMTTRLPMEEPLRGLPAGIYALKAAIPGQDVYEHPAAWQWFVISDLGVTTLSGTDGLHVFVRSLGSAEPKAGVTVELLSRANAVLGTATTDDQGLAAFDAGLTRGTGAAEPALVVVKEGEADIAFLSLTDPEFDLSDRGVEGHEPAPPVDVFLATERGAYRAGETIHALALARDGEAAAIEGLPLTAILKRPDGVEYSRALASGTGAGGHVFDLPLAGSAPRGVWRLEVLADLEAAPLAAKTVLVEDFLPERIDVTASLPEAPIALGDLPELTVEANFLYGAPGADLAIEGEVLLRAAEGLPKFPGYVFGRSTASFDPQVASFGGQRTDEAGQARFALDLPQVEDPARPLEILVATRVSEGSGRPVERTITRRLRPAEPMIGIRPLFDGVAAQGTDARFALVGVGPEETPVPMSVRWTLNRIETDYQWYQQWGNWAWEPVETRTPVAEGEAELGTSPVEIGAPVDWGQYELVVERSDGRQAASSTSFYAGWYAPADVTATPDTLELSLDKPAYRPGETAQLRIVPRAPGKALVTVLSNRLIAMKAVEVGEGETLVELPVTDEWGTGVYVTATLLRPMDVAAGRNPTRALGLAHAAIDPGEKKLATRIETAPEAAPRGPMEVAVKVEGTAPGETAYATLAAVDVGILNLTGFETPDPEDHYFGQRKLGVGIRDLYGRLIDGMNGAQGSVRSGGDGGRAQTQAPPPTEELVAFFSGPVEVGPDGLARATFDLPAFNGTVRVMAVVWSKTGVGHAEQDVLVRDPVVVTASLPRFLAPGDESRLLLDIAHATGPAGRVSLDVSSPGLTVGSVPSGLDLAEKGRARIEVPVSAGRTGLQEIEVSLTTPDGKQLTKRLVVPVEVNDPEIARRDRLTLEGGQTFTLDDNLFAGFVPGTGRATMAIGPIARLDTAGLLASLDRYPYGCTEQITSRALPLLYLSSVARALDLPGTEDMSVRIGQAIDEVLTNQTAEGAFGLWQAQSGDFWLDAYVTDFLSRAKAQGHKVPELALRRALDNLRNQVNYSADFDEGGEALAYALMVLAREGAAAIGDLRYYADVKADAFSTPAAQAQLGAALASYGDQQRADAMFRKAAARLNGSLVAQSQQVFRADYGTAYRDAATVLTLAAEAGSQAVDREAVTTSLAARTGTLSTQEAVWTLLATNALIDRPELEGIAIDGTPATGPLVRLLRDGDPAVAVTNSGGPQVLTVTTTGVPSEPESAGGNGYAIARSYYTMEGEAADPGSVAAGTRLVAVLEVTPFGNGEGRLMVNDPLPAGFEIDNPNLMRGGQVDALDWLSPVENVAHAEFRQDRFLAALDRYDGEAFRLAYIVRAVSPGTFHHPAASVEDMYRPEFRAWTEAGRVTVTP</t>
  </si>
  <si>
    <t>DRGRDMVQALR</t>
  </si>
  <si>
    <t>PGTEDMSVRIG</t>
  </si>
  <si>
    <t>GTVRVMAVVWS</t>
  </si>
  <si>
    <t>TGRATMAIGPI</t>
  </si>
  <si>
    <t>TTRLPMEEPLR</t>
  </si>
  <si>
    <t>ETPVPMSVRWT</t>
  </si>
  <si>
    <t>APRGPMEVAVK</t>
  </si>
  <si>
    <t>RSYYTMEGEAA</t>
  </si>
  <si>
    <t>YP_353173.1</t>
  </si>
  <si>
    <t>Alpha-keto acid-binding periplasmic protein TakP, smoM gene product</t>
  </si>
  <si>
    <t>NTVADMQGLKM</t>
  </si>
  <si>
    <t>MDRRSFITKAAVGGAAASALAAPALAQSAPKVTWRLASSFPKSLDTIFGGAEVLSKMLSEATDGNFQIQVFSAGELVPGLQAADAVTEGTVECCHTVGYYYWGKDPTFALAAAVPFSLSARGINAWHYHGGGIDLYNEFLSQHNIVAFPGGNTGVQMGGWFRREINTVADMQGLKMRVGGFAGKVMERLGVVPQQIAGGDIYPALEKGTIDATEWVGPYDDEKLGFFKVAPYYYYPGWWEGGPTVHFMFNKSAYEGLTPTYQSLLRTACHAADANMLQLYDWKNPTAIKSLVAQGTQLRPFSPEILQACFEAANEVYAEMEASNPAFKKIWDSIKAFRSEHYTWAQIAEYNYDTFMMVQQNAGKL</t>
  </si>
  <si>
    <t>AADANMLQLYD</t>
  </si>
  <si>
    <t>YP_354746.1</t>
  </si>
  <si>
    <t>ABC peptide transporter, periplasmic binding protein</t>
  </si>
  <si>
    <t>TPTREMNADDV</t>
  </si>
  <si>
    <t>MKFAHLLAASSLALMAAAGAHAKTLVYCSEGSPEGFDPAPYTAGTTFDAASQAVYNQLVEFKPGTTEIAPALAESYEISDDGLEYTFHLRPGVKFHTTDFFTPTREMNADDVIFSFLRQGDESSPWHQYVAGITYEYYSGMEMPTVIKEIQKVDDLTVKFVLTRPEAPFLANLAMDFASILSKEYADKLEAENRKEDLNNAPVGTGPFKFVAYQKDAVIRYQANDDYWAGREKIDDLIFAITPDPAVRMQKLQAGECHIMPYPAPADIEALKADENLQVMEQPGLNVAYLAYNTTVAPFDNPNVRKALNMAMNKEAILEAVFQGTGQVAKNPIPPTMWSYNDAVEDTAFDPEAAKKLLEEAGVSDLSMEIWAMPVQRPYMPNARRTAELMQEDFAKIGVKVEIVSYEWGEYLKKSTDPSRKGAVILGWTGDNGDPDNFMGVLLGCSATGDGGANRAQWCNKEFDDLIQKAKVTADQAERTKLYEEAQVVFKRENPWATIAHSTVFMPMSKKVSGYVMNPLGKHSFSGVDIEE</t>
  </si>
  <si>
    <t>ALNMAMNKEAI</t>
  </si>
  <si>
    <t>RKALNMAMNKE</t>
  </si>
  <si>
    <t>VQRPYMPNARR</t>
  </si>
  <si>
    <t>RTAELMQEDFA</t>
  </si>
  <si>
    <t>TVFMPMSKKVS</t>
  </si>
  <si>
    <t>LANLAMDFASI</t>
  </si>
  <si>
    <t>VSGYVMNPLGK</t>
  </si>
  <si>
    <t>VSDLSMEIWAM</t>
  </si>
  <si>
    <t>HSTVFMPMSKK</t>
  </si>
  <si>
    <t>PIPPTMWSYND</t>
  </si>
  <si>
    <t>MEIWAMPVQRP</t>
  </si>
  <si>
    <t>DPDNFMGVLLG</t>
  </si>
  <si>
    <t>YP_353371.1</t>
  </si>
  <si>
    <t>Cytochrome c2, cycA gene product</t>
  </si>
  <si>
    <t>GYGEGMKEAGA</t>
  </si>
  <si>
    <t>MKFQVKALAAIAAFAALPALAQEGDPEAGAKAFNQCQTCHVIVDDSGTTIAGRNAKTGPNLYGVVGRTAGTQADFKGYGEGMKEAGAKGLAWDEEHFVQYVQDPTKFLKEYTGDAKAKGKMTFKLKKEADAHNIWAYLQQVAVRP</t>
  </si>
  <si>
    <t>YP_354891.1</t>
  </si>
  <si>
    <t>GDALRMLAVAA</t>
  </si>
  <si>
    <t>MNVKRLAVALGATLAAAPLFAQSAADFPTKPVTYIIPFNAGGESDISARYQQAEWEAVTGQPVVIQYQAGAGGAQAWSQLNAIEGDGYTIMGINLPHTVLQPIEANVGYKTDELTPVNYFHYTPDAIFVPKDSEFQTLADLVENARANPGAVTFSGSGSNSSNNLAQAKFDQLAGITTTYIPFSGTGPAITAVLGSQTVAGFNYATSAVNQGDALRMLAVAADERLPAFPDVPTFKELGYDLVGGAYRGVAVPDATPEELRTRISDIVTEINQRPDFVKKMEEGGFVLTDIPYAKMDAFMAEKIAEYQEGAKALGIGG</t>
  </si>
  <si>
    <t>IPYAKMDAFMA</t>
  </si>
  <si>
    <t>DFVKKMEEGGF</t>
  </si>
  <si>
    <t>KMDAFMAEKIA</t>
  </si>
  <si>
    <t>YP_355062.1</t>
  </si>
  <si>
    <t>GQASDMANYKP</t>
  </si>
  <si>
    <t>MDRRTLLASAASGLALSLAGGRVAMAQAKDKVKVGFVYVGPIGDGGWSFQHNEGRLAVEKEFGDRVETIYQESVPEGSDAERVLTQMALSGCDIIFTTSFGYMDATNNVAAKFPNVKFEHCTGFKREHPNVATYNARFYEGRAVCGTIAGLMTKSNKIGYIGSYPIPEVIQGINSSFIHARKVNPDVSISVVWAYTWFDPAKEADAAKALIEQGMDVILAHTDSTAPLAEAAKTPGVIGFGQASDMANYKPSPRVSSIIDNWAPYYVKRVGMVLDGTWESTDAWEGIGGGEVLIGEITEAVPAEVKAKAMEVHDAIGAGTYHPFTGPLNKQDGSAWLAEGETAADTDLLGMNFYVEGISGEIPK</t>
  </si>
  <si>
    <t>VKAKAMEVHDA</t>
  </si>
  <si>
    <t>LIEQGMDVILA</t>
  </si>
  <si>
    <t>TIAGLMTKSNK</t>
  </si>
  <si>
    <t>YP_353923.1</t>
  </si>
  <si>
    <t>Putative porin</t>
  </si>
  <si>
    <t>SVGLSMSF---</t>
  </si>
  <si>
    <t>MKQILLATTALVMTAGVAAAEISFSGYAEMGVVGGGDDAPARAGHAAGGQTEFHNDFNLIVTMTSETDTGLAFGASVEISKDEGDSNGNFAADNEAAFISGAFGTLTMGEIDGAMDWAMTENVGNPGTIGDDETTHAGYFGAYGDGKYDNQIARYEYSFGDFGVAISAELDDTDTNGDGYAIGAKYKGDFGGFGMGFGLAYQTFETDVLVGLGSQEAALVGGDVELLGASVNADFNNGFVAGLAYTDISSDAQDGNHLGLSAGFTTGAFQIGANYGVFDMDVQDKVKGWGVAAAYDLGGGLKLHGGYGDSDIDGVDGDFETYSVGLSMSF</t>
  </si>
  <si>
    <t>YP_355212.1</t>
  </si>
  <si>
    <t>AAAASMVEIAH</t>
  </si>
  <si>
    <t>MTSRTFALAAASGLVAALFGAAASAQEAATVAFLMPDQASTRYEEHDFPGFQKSMGELCADCTVIYQNANGDVALQQQQFNSVIAQGAKIVVLDPVDSAAAASMVEIAHSQDVKVIAYDRPIPATPADYYVSFDNKGIGQAIAQSLVDHLKATGVPDGAGVLQINGSPTDAAAGLIRDGIDAALDASSYKTLAEFDTPDWAPPKAQEWAAGQITRFGDEIKGVVAANDGTAGGAIAAFKAAGVDPVPPVTGNDATIAALQLIISGDQYNTISKPSEIVAEAAAKVVVTFLKGETPEAKTTLYDTPAELFVPAVVTAENIKAEIFDKGIQTAAEVCTGEYAEGCAKLGIQ</t>
  </si>
  <si>
    <t>YP_001033912.1</t>
  </si>
  <si>
    <t>hypothetical protein RSP_4285</t>
  </si>
  <si>
    <t>QGPLYMIFEPG</t>
  </si>
  <si>
    <t>MRVLFLAAGCALMVMTGTAALAGAGANMNACVYLAVTPAQPITFSFTAGGSADHCMNDIGHDASVVASQAGVSCVSVGYVEEKGSSSGGDTCATDTSTWILSYSASAGGYSGSVQAHMSHPIFSSNHIEIDNASPDTYICSTGHLCNSTKLTWDSGSQGPLYMIFEPGAHN</t>
  </si>
  <si>
    <t>MAKAKFERNKPHVNIGTIGHVDHGKTTLTAAITKYFGEFRAYDQIDGAPEERARGITISTAHVEYESDTRHYAHVDCPGHADYVKNMITGAAQMDGAILVVNAADGPMPQTREHILLGRQVGIPYMVVYMNKVDQVDDPELIELVEMEIRELLSSYDYPGDDIPIIKGSALAAMNGTDKEIGEDSIRALIAAVDEYIPTPARAVQPFLMPVEDVFSISGRGTVATGRIERGVVKVGEELEIVGIRPSKKTVCTGVEMFRKLLDQGEAGDNVGLLLRGVDRDGIERGQVLCKPGSVKPHTKFEAEAYILTKEEGGRHTPFFANYRPQFYFRTTDVTGTVQLPEGTEMVMPGDNLKFNVELIAPIAMEEKLRFAIREGGRTVGAGVVSKIIA</t>
  </si>
  <si>
    <t>Uncharacterized protein Thioredoxin-like (DsbA-like)</t>
  </si>
  <si>
    <t>60 kDa chaperonin 1, groEL gene product, cytoplasm</t>
  </si>
  <si>
    <t>Elongation factor Tu, tufA gene product, cytoplasm</t>
  </si>
  <si>
    <t>Prediction of periplasm targetting sequence</t>
  </si>
  <si>
    <t>no</t>
  </si>
  <si>
    <t>yes, cleavage between 21/22</t>
  </si>
  <si>
    <t>yes, unclear</t>
  </si>
  <si>
    <t>yes, cleavage between 19/20</t>
  </si>
  <si>
    <t>yes, cleavage between 23/24</t>
  </si>
  <si>
    <t>yes, cleavage between 24/25</t>
  </si>
  <si>
    <t>yes, cleavage between 25/26</t>
  </si>
  <si>
    <t>yes, cleavage between 20/21</t>
  </si>
  <si>
    <t>yes, cleavage between 26/27</t>
  </si>
  <si>
    <t>yes, cleavage between 29/30</t>
  </si>
  <si>
    <t>yes, cleavage between 35/36</t>
  </si>
  <si>
    <t>yes, cleavage between 27/28</t>
  </si>
  <si>
    <t>yes, cleavage between 32/33</t>
  </si>
  <si>
    <t>yes, cleavage between 28/29</t>
  </si>
  <si>
    <t>yes, cleavage between 22/23</t>
  </si>
  <si>
    <t>yes, cleavage between 35/35</t>
  </si>
  <si>
    <t>% Inc. Ox.</t>
  </si>
  <si>
    <t>peptidyl-prolyl cis-trans isomerase, SurA gene product</t>
  </si>
  <si>
    <t>Putative oxidative stress defense protein DUF541 domain-containing protein</t>
  </si>
  <si>
    <t>periplasmic chaperone for outer membrane proteins SurA-like, product of gene RSP_2903</t>
  </si>
  <si>
    <t>% Red.</t>
  </si>
  <si>
    <t>Min</t>
  </si>
  <si>
    <t>Max</t>
  </si>
  <si>
    <t>P00698</t>
  </si>
  <si>
    <t>Chicken lysozyme</t>
  </si>
  <si>
    <t>ELAAAMKRHGL</t>
  </si>
  <si>
    <t>SDGNGMNAWVA</t>
  </si>
  <si>
    <t>Mean</t>
  </si>
  <si>
    <t>% Met</t>
  </si>
  <si>
    <t>Number of AA</t>
  </si>
  <si>
    <t>Total number of Met</t>
  </si>
  <si>
    <t>KVFGRCELAAAMKRHGLDNYRGYSLGNWVCAAKFESNFNTQATNRNTDGSTDYGILQINSRWWCNDGRTPGSRNLCNIPCSALLSSDITASVNCAKKIVSDGNGMNAWVAWRNRCKGTDVQAWIRGCRL</t>
  </si>
  <si>
    <t>Possesses a secretion signal peptide</t>
  </si>
  <si>
    <t>Table S2. Characterization of Met oxidation state of proteins detected in all samples.</t>
  </si>
  <si>
    <t>MSRRLPAEAGSSRPRAPNPRDQEQKTADGQMKTFVSHCLALVVAAGLTFTSAPGALAQNLFAPRLVVNDRVITNYEFEQRVRFLTILGATGDVEKQAMDALIEDKIRFDAAEQAGLKATEEQIKEGMEEFAGRANLSAEQFAAELGKAGVAVETFRDFVHAGLIWRELMRAKFGAVARPTETAIDRAITRQTSRASIRLLLSEIIIPAPPGQEAEAQALAAEIRNNVRGEGAFAEAARTYSASSSAERGGRIDWVPLQNLPPTLGPMLLTLSPGQVSDPVKIPNAVALFQLRGRDESSAPPPEGIELEYAELFLPNDAEFAAELGRITSRADDCDDLYTVMKGATEQQLRRTTLPLAQVPQDVALELAGLDAGEVSSSALPGGTRRVLMLCARRPVSAEPIDRGRLAQALANQSISASADAYMADLRANAIIRQP</t>
  </si>
  <si>
    <r>
      <t xml:space="preserve">These proteins were selected regarding the abundance of Met-containing peptides: only Met for which spectral count was 10 or more in 2 replicates and at least 7 in the third replicate for each condition (Periplasm, Oxidized periplasm or Repaired Oxidized periplasm) were retained. All Met-containing peptides are presented in Table S1. </t>
    </r>
    <r>
      <rPr>
        <b/>
        <i/>
        <sz val="11"/>
        <color theme="1"/>
        <rFont val="Calibri"/>
        <family val="2"/>
        <scheme val="minor"/>
      </rPr>
      <t>Met pos.</t>
    </r>
    <r>
      <rPr>
        <sz val="11"/>
        <color theme="1"/>
        <rFont val="Calibri"/>
        <family val="2"/>
        <scheme val="minor"/>
      </rPr>
      <t>, position of the considered Met in primary sequence;</t>
    </r>
    <r>
      <rPr>
        <b/>
        <i/>
        <sz val="11"/>
        <color theme="1"/>
        <rFont val="Calibri"/>
        <family val="2"/>
        <scheme val="minor"/>
      </rPr>
      <t xml:space="preserve"> -5 to + 5 peptide</t>
    </r>
    <r>
      <rPr>
        <sz val="11"/>
        <color theme="1"/>
        <rFont val="Calibri"/>
        <family val="2"/>
        <scheme val="minor"/>
      </rPr>
      <t xml:space="preserve">, N-terminal and C-terminal 5 amino acid surronding the considered Met in primary sequence; </t>
    </r>
    <r>
      <rPr>
        <b/>
        <i/>
        <sz val="11"/>
        <color theme="1"/>
        <rFont val="Calibri"/>
        <family val="2"/>
        <scheme val="minor"/>
      </rPr>
      <t>% Ox.</t>
    </r>
    <r>
      <rPr>
        <sz val="11"/>
        <color theme="1"/>
        <rFont val="Calibri"/>
        <family val="2"/>
        <scheme val="minor"/>
      </rPr>
      <t xml:space="preserve">, Percentage of oxidation for the considered Met.; </t>
    </r>
    <r>
      <rPr>
        <b/>
        <i/>
        <sz val="11"/>
        <color theme="1"/>
        <rFont val="Calibri"/>
        <family val="2"/>
        <scheme val="minor"/>
      </rPr>
      <t>SD</t>
    </r>
    <r>
      <rPr>
        <sz val="11"/>
        <color theme="1"/>
        <rFont val="Calibri"/>
        <family val="2"/>
        <scheme val="minor"/>
      </rPr>
      <t xml:space="preserve">. Standard deviation; </t>
    </r>
    <r>
      <rPr>
        <b/>
        <i/>
        <sz val="11"/>
        <color theme="1"/>
        <rFont val="Calibri"/>
        <family val="2"/>
        <scheme val="minor"/>
      </rPr>
      <t>% Inc. Ox.</t>
    </r>
    <r>
      <rPr>
        <sz val="11"/>
        <color theme="1"/>
        <rFont val="Calibri"/>
        <family val="2"/>
        <scheme val="minor"/>
      </rPr>
      <t>, Increase in the percentage of oxidation after treatment with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'Oxidized periplasm % Ox. - Periplasm % Ox.'</t>
    </r>
    <r>
      <rPr>
        <sz val="11"/>
        <color theme="1"/>
        <rFont val="Calibri"/>
        <family val="2"/>
        <scheme val="minor"/>
      </rPr>
      <t xml:space="preserve">); </t>
    </r>
    <r>
      <rPr>
        <b/>
        <i/>
        <sz val="11"/>
        <color theme="1"/>
        <rFont val="Calibri"/>
        <family val="2"/>
        <scheme val="minor"/>
      </rPr>
      <t>Repaired ox. Peri.</t>
    </r>
    <r>
      <rPr>
        <sz val="11"/>
        <color theme="1"/>
        <rFont val="Calibri"/>
        <family val="2"/>
        <scheme val="minor"/>
      </rPr>
      <t xml:space="preserve">, Repaired oxidized periplasm. </t>
    </r>
    <r>
      <rPr>
        <b/>
        <i/>
        <sz val="11"/>
        <color theme="1"/>
        <rFont val="Calibri"/>
        <family val="2"/>
        <scheme val="minor"/>
      </rPr>
      <t xml:space="preserve">% Dec. Ox. </t>
    </r>
    <r>
      <rPr>
        <sz val="11"/>
        <color theme="1"/>
        <rFont val="Calibri"/>
        <family val="2"/>
        <scheme val="minor"/>
      </rPr>
      <t>Decrease in the percentage of oxidation after reparation with RsMSRP (</t>
    </r>
    <r>
      <rPr>
        <i/>
        <sz val="11"/>
        <color theme="1"/>
        <rFont val="Calibri"/>
        <family val="2"/>
        <scheme val="minor"/>
      </rPr>
      <t>'Oxidized periplasm % Ox. - Repaired ox. Peri. % Ox.'</t>
    </r>
    <r>
      <rPr>
        <sz val="11"/>
        <color theme="1"/>
        <rFont val="Calibri"/>
        <family val="2"/>
        <scheme val="minor"/>
      </rPr>
      <t>);</t>
    </r>
    <r>
      <rPr>
        <b/>
        <i/>
        <sz val="11"/>
        <color theme="1"/>
        <rFont val="Calibri"/>
        <family val="2"/>
        <scheme val="minor"/>
      </rPr>
      <t xml:space="preserve"> % Red.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Percentage of reduction </t>
    </r>
    <r>
      <rPr>
        <i/>
        <sz val="11"/>
        <color theme="1"/>
        <rFont val="Calibri"/>
        <family val="2"/>
        <scheme val="minor"/>
      </rPr>
      <t xml:space="preserve">('(Oxidized periplasm % Ox. - Repaired ox. peri. % Ox.) x 100)/Oxidized periplasm % Ox.'). </t>
    </r>
    <r>
      <rPr>
        <sz val="11"/>
        <color theme="1"/>
        <rFont val="Calibri"/>
        <family val="2"/>
        <scheme val="minor"/>
      </rPr>
      <t>Proteins highlighed in green are homologs of potential targets of EcMSRP (</t>
    </r>
    <r>
      <rPr>
        <sz val="11"/>
        <color rgb="FF0070C0"/>
        <rFont val="Calibri"/>
        <family val="2"/>
        <scheme val="minor"/>
      </rPr>
      <t>Ref. 28</t>
    </r>
    <r>
      <rPr>
        <sz val="11"/>
        <color theme="1"/>
        <rFont val="Calibri"/>
        <family val="2"/>
        <scheme val="minor"/>
      </rPr>
      <t>), and number in green correspond to conserved Met.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</si>
</sst>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i/>
      <sz val="11"/>
      <color rgb="FFFFFF0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FFFF00"/>
      </top>
      <bottom/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 style="thin">
        <color rgb="FFFFFF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0" xfId="0" applyFont="1" applyFill="1"/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164" fontId="2" fillId="2" borderId="0" xfId="0" applyNumberFormat="1" applyFont="1" applyFill="1" applyAlignment="1">
      <alignment horizontal="center"/>
    </xf>
    <xf numFmtId="0" fontId="2" fillId="2" borderId="0" xfId="0" quotePrefix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164" fontId="1" fillId="0" borderId="0" xfId="0" applyNumberFormat="1" applyFont="1" applyFill="1" applyAlignment="1">
      <alignment horizontal="center"/>
    </xf>
    <xf numFmtId="0" fontId="10" fillId="2" borderId="0" xfId="0" applyFont="1" applyFill="1"/>
    <xf numFmtId="1" fontId="0" fillId="0" borderId="0" xfId="0" applyNumberFormat="1" applyFont="1"/>
    <xf numFmtId="1" fontId="0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11" fillId="2" borderId="2" xfId="0" quotePrefix="1" applyFont="1" applyFill="1" applyBorder="1" applyAlignment="1">
      <alignment horizontal="center" vertical="center" wrapText="1"/>
    </xf>
    <xf numFmtId="0" fontId="11" fillId="2" borderId="4" xfId="0" quotePrefix="1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/>
    </xf>
    <xf numFmtId="164" fontId="11" fillId="2" borderId="6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" fontId="1" fillId="0" borderId="0" xfId="0" applyNumberFormat="1" applyFont="1" applyAlignment="1">
      <alignment horizontal="center" wrapText="1"/>
    </xf>
    <xf numFmtId="164" fontId="11" fillId="2" borderId="0" xfId="0" applyNumberFormat="1" applyFont="1" applyFill="1" applyBorder="1" applyAlignment="1">
      <alignment horizontal="center"/>
    </xf>
    <xf numFmtId="0" fontId="11" fillId="2" borderId="7" xfId="0" quotePrefix="1" applyFont="1" applyFill="1" applyBorder="1" applyAlignment="1">
      <alignment horizontal="center"/>
    </xf>
    <xf numFmtId="0" fontId="10" fillId="2" borderId="5" xfId="0" applyFont="1" applyFill="1" applyBorder="1"/>
    <xf numFmtId="164" fontId="11" fillId="2" borderId="8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/>
    </xf>
    <xf numFmtId="0" fontId="2" fillId="2" borderId="0" xfId="0" quotePrefix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Z290"/>
  <sheetViews>
    <sheetView tabSelected="1" zoomScale="80" zoomScaleNormal="80" workbookViewId="0">
      <pane ySplit="8" topLeftCell="A9" activePane="bottomLeft" state="frozen"/>
      <selection pane="bottomLeft" activeCell="F11" sqref="F11"/>
    </sheetView>
  </sheetViews>
  <sheetFormatPr baseColWidth="10" defaultRowHeight="15" x14ac:dyDescent="0.25"/>
  <cols>
    <col min="1" max="1" width="14.85546875" style="25" bestFit="1" customWidth="1"/>
    <col min="2" max="2" width="35.42578125" style="13" customWidth="1"/>
    <col min="3" max="3" width="8.28515625" style="14" customWidth="1"/>
    <col min="4" max="4" width="16.5703125" style="14" bestFit="1" customWidth="1"/>
    <col min="5" max="5" width="5.5703125" style="14" bestFit="1" customWidth="1"/>
    <col min="6" max="6" width="8.28515625" style="15" bestFit="1" customWidth="1"/>
    <col min="7" max="7" width="5.7109375" style="16" bestFit="1" customWidth="1"/>
    <col min="8" max="8" width="10.85546875" style="15" customWidth="1"/>
    <col min="9" max="9" width="5.85546875" style="16" customWidth="1"/>
    <col min="10" max="10" width="10" style="31" bestFit="1" customWidth="1"/>
    <col min="11" max="11" width="10.85546875" style="15" customWidth="1"/>
    <col min="12" max="12" width="5.28515625" style="16" bestFit="1" customWidth="1"/>
    <col min="13" max="13" width="13.42578125" style="30" bestFit="1" customWidth="1"/>
    <col min="14" max="14" width="9.7109375" style="54" customWidth="1"/>
    <col min="15" max="15" width="27.85546875" style="43" customWidth="1"/>
    <col min="16" max="16" width="8.42578125" style="43" bestFit="1" customWidth="1"/>
    <col min="17" max="17" width="7.7109375" style="43" customWidth="1"/>
    <col min="18" max="18" width="6.7109375" style="74" bestFit="1" customWidth="1"/>
    <col min="19" max="19" width="124.85546875" customWidth="1"/>
  </cols>
  <sheetData>
    <row r="1" spans="1:19" ht="15.75" x14ac:dyDescent="0.25">
      <c r="A1" s="45" t="s">
        <v>437</v>
      </c>
    </row>
    <row r="2" spans="1:19" ht="26.25" customHeight="1" x14ac:dyDescent="0.25">
      <c r="A2" s="97" t="s">
        <v>439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39.75" customHeight="1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s="1" customFormat="1" ht="14.45" customHeight="1" x14ac:dyDescent="0.25">
      <c r="A4" s="95" t="s">
        <v>0</v>
      </c>
      <c r="B4" s="84" t="s">
        <v>1</v>
      </c>
      <c r="C4" s="84" t="s">
        <v>2</v>
      </c>
      <c r="D4" s="103" t="s">
        <v>3</v>
      </c>
      <c r="E4" s="49"/>
      <c r="F4" s="102" t="s">
        <v>4</v>
      </c>
      <c r="G4" s="102"/>
      <c r="H4" s="102" t="s">
        <v>5</v>
      </c>
      <c r="I4" s="102"/>
      <c r="J4" s="96" t="s">
        <v>420</v>
      </c>
      <c r="K4" s="102" t="s">
        <v>6</v>
      </c>
      <c r="L4" s="102"/>
      <c r="M4" s="96" t="s">
        <v>7</v>
      </c>
      <c r="N4" s="96" t="s">
        <v>424</v>
      </c>
      <c r="O4" s="84" t="s">
        <v>403</v>
      </c>
      <c r="P4" s="84" t="s">
        <v>433</v>
      </c>
      <c r="Q4" s="84" t="s">
        <v>434</v>
      </c>
      <c r="R4" s="85" t="s">
        <v>432</v>
      </c>
      <c r="S4" s="100" t="s">
        <v>8</v>
      </c>
    </row>
    <row r="5" spans="1:19" s="1" customFormat="1" x14ac:dyDescent="0.25">
      <c r="A5" s="95"/>
      <c r="B5" s="84"/>
      <c r="C5" s="84"/>
      <c r="D5" s="103"/>
      <c r="E5" s="49"/>
      <c r="F5" s="48" t="s">
        <v>9</v>
      </c>
      <c r="G5" s="48" t="s">
        <v>10</v>
      </c>
      <c r="H5" s="48" t="s">
        <v>9</v>
      </c>
      <c r="I5" s="48" t="s">
        <v>10</v>
      </c>
      <c r="J5" s="101"/>
      <c r="K5" s="48" t="s">
        <v>9</v>
      </c>
      <c r="L5" s="48" t="s">
        <v>10</v>
      </c>
      <c r="M5" s="96"/>
      <c r="N5" s="96"/>
      <c r="O5" s="84"/>
      <c r="P5" s="84"/>
      <c r="Q5" s="84"/>
      <c r="R5" s="85"/>
      <c r="S5" s="100"/>
    </row>
    <row r="6" spans="1:19" s="1" customFormat="1" x14ac:dyDescent="0.25">
      <c r="A6" s="95"/>
      <c r="B6" s="84"/>
      <c r="C6" s="84"/>
      <c r="D6" s="103"/>
      <c r="E6" s="57" t="s">
        <v>425</v>
      </c>
      <c r="F6" s="63">
        <f>MIN(F33:F280)</f>
        <v>1.6666666666666667</v>
      </c>
      <c r="G6" s="64"/>
      <c r="H6" s="63">
        <f>MIN(H33:H280)</f>
        <v>9.2601634286101788</v>
      </c>
      <c r="I6" s="64"/>
      <c r="J6" s="63">
        <f>MIN(J33:J280)</f>
        <v>-29.02015641430733</v>
      </c>
      <c r="K6" s="63">
        <f>MIN(K33:K280)</f>
        <v>4.1785094507762297</v>
      </c>
      <c r="L6" s="64"/>
      <c r="M6" s="63">
        <f>MIN(M33:M280)</f>
        <v>-19.961610831583307</v>
      </c>
      <c r="N6" s="65">
        <f>MIN(N33:N280)</f>
        <v>-106.75204579316873</v>
      </c>
      <c r="O6" s="84"/>
      <c r="P6" s="84"/>
      <c r="Q6" s="84"/>
      <c r="R6" s="85"/>
      <c r="S6" s="100"/>
    </row>
    <row r="7" spans="1:19" s="1" customFormat="1" x14ac:dyDescent="0.25">
      <c r="A7" s="95"/>
      <c r="B7" s="84"/>
      <c r="C7" s="84"/>
      <c r="D7" s="103"/>
      <c r="E7" s="71" t="s">
        <v>426</v>
      </c>
      <c r="F7" s="70">
        <f>MAX(F33:F280)</f>
        <v>87.407407407407405</v>
      </c>
      <c r="G7" s="70"/>
      <c r="H7" s="70">
        <f>MAX(H33:H280)</f>
        <v>100</v>
      </c>
      <c r="I7" s="70"/>
      <c r="J7" s="70">
        <f>MAX(J33:J280)</f>
        <v>95.151515151515156</v>
      </c>
      <c r="K7" s="70">
        <f>MAX(K33:K280)</f>
        <v>90.608875128998974</v>
      </c>
      <c r="L7" s="70"/>
      <c r="M7" s="70">
        <f>MAX(M33:M280)</f>
        <v>89.661319073083774</v>
      </c>
      <c r="N7" s="67">
        <f>MAX(N33:N280)</f>
        <v>89.661319073083774</v>
      </c>
      <c r="O7" s="84"/>
      <c r="P7" s="84"/>
      <c r="Q7" s="84"/>
      <c r="R7" s="85"/>
      <c r="S7" s="100"/>
    </row>
    <row r="8" spans="1:19" s="53" customFormat="1" x14ac:dyDescent="0.25">
      <c r="A8" s="95"/>
      <c r="B8" s="84"/>
      <c r="C8" s="84"/>
      <c r="D8" s="103"/>
      <c r="E8" s="58" t="s">
        <v>431</v>
      </c>
      <c r="F8" s="66">
        <f>AVERAGE(F10:F280)</f>
        <v>37.545358464834862</v>
      </c>
      <c r="G8" s="66">
        <f>STDEV(F10:F280)</f>
        <v>18.766142852405316</v>
      </c>
      <c r="H8" s="66">
        <f>AVERAGE(H10:H280)</f>
        <v>67.365862245175677</v>
      </c>
      <c r="I8" s="66">
        <f>STDEV(H10:H280)</f>
        <v>20.539801434789542</v>
      </c>
      <c r="J8" s="72"/>
      <c r="K8" s="66">
        <f>AVERAGE(K10:K280)</f>
        <v>41.316576836124653</v>
      </c>
      <c r="L8" s="66">
        <f>STDEV(K10:K280)</f>
        <v>21.775434055709546</v>
      </c>
      <c r="M8" s="66">
        <f>AVERAGE(M10:M280)</f>
        <v>26.049285409051034</v>
      </c>
      <c r="N8" s="73">
        <f>AVERAGE(N10:N280)</f>
        <v>37.973482285898839</v>
      </c>
      <c r="O8" s="84"/>
      <c r="P8" s="84"/>
      <c r="Q8" s="84"/>
      <c r="R8" s="85"/>
      <c r="S8" s="100"/>
    </row>
    <row r="9" spans="1:19" s="6" customFormat="1" x14ac:dyDescent="0.25">
      <c r="A9" s="25"/>
      <c r="B9" s="2"/>
      <c r="C9" s="3"/>
      <c r="D9" s="4"/>
      <c r="E9" s="4"/>
      <c r="F9" s="52"/>
      <c r="G9" s="5"/>
      <c r="H9" s="52"/>
      <c r="I9" s="5"/>
      <c r="J9" s="52"/>
      <c r="K9" s="52"/>
      <c r="L9" s="5"/>
      <c r="M9" s="52"/>
      <c r="N9" s="28"/>
      <c r="O9" s="42"/>
      <c r="P9" s="42"/>
      <c r="Q9" s="42"/>
      <c r="R9" s="75"/>
    </row>
    <row r="10" spans="1:19" ht="60" x14ac:dyDescent="0.25">
      <c r="A10" s="26" t="s">
        <v>221</v>
      </c>
      <c r="B10" s="11" t="s">
        <v>139</v>
      </c>
      <c r="C10" s="7">
        <v>353</v>
      </c>
      <c r="D10" s="7" t="s">
        <v>222</v>
      </c>
      <c r="E10" s="7"/>
      <c r="F10" s="8">
        <v>24.444444444444446</v>
      </c>
      <c r="G10" s="9">
        <v>3.8490017945975006</v>
      </c>
      <c r="H10" s="8">
        <v>36.30952380952381</v>
      </c>
      <c r="I10" s="9">
        <v>7.2168783648703165</v>
      </c>
      <c r="J10" s="32">
        <f>H10-F10</f>
        <v>11.865079365079364</v>
      </c>
      <c r="K10" s="8">
        <v>0</v>
      </c>
      <c r="L10" s="9">
        <v>0</v>
      </c>
      <c r="M10" s="29">
        <f>H10-K10</f>
        <v>36.30952380952381</v>
      </c>
      <c r="N10" s="55">
        <f>((H10-K10)*100)/H10</f>
        <v>100</v>
      </c>
      <c r="O10" s="43" t="s">
        <v>411</v>
      </c>
      <c r="P10" s="43">
        <f>LEN(S10)</f>
        <v>400</v>
      </c>
      <c r="Q10" s="77">
        <f>LEN(S10)-LEN(SUBSTITUTE(S10,"M",""))</f>
        <v>7</v>
      </c>
      <c r="R10" s="74">
        <f>((LEN(S10)-LEN(SUBSTITUTE(S10,"M","")))*100)/LEN(S10)</f>
        <v>1.75</v>
      </c>
      <c r="S10" s="22" t="s">
        <v>223</v>
      </c>
    </row>
    <row r="11" spans="1:19" x14ac:dyDescent="0.25">
      <c r="A11" s="46"/>
      <c r="B11" s="47"/>
      <c r="C11" s="7"/>
      <c r="D11" s="7"/>
      <c r="E11" s="7"/>
      <c r="F11" s="8"/>
      <c r="G11" s="9"/>
      <c r="H11" s="8"/>
      <c r="I11" s="9"/>
      <c r="J11" s="32"/>
      <c r="K11" s="8"/>
      <c r="L11" s="9"/>
      <c r="M11" s="29"/>
      <c r="N11" s="55"/>
      <c r="S11" s="22"/>
    </row>
    <row r="12" spans="1:19" x14ac:dyDescent="0.25">
      <c r="A12" s="83" t="s">
        <v>334</v>
      </c>
      <c r="B12" s="86" t="s">
        <v>335</v>
      </c>
      <c r="C12" s="7">
        <v>230</v>
      </c>
      <c r="D12" s="7" t="s">
        <v>336</v>
      </c>
      <c r="E12" s="7"/>
      <c r="F12" s="8">
        <v>15.632341723874903</v>
      </c>
      <c r="G12" s="9">
        <v>5.3202285030958958</v>
      </c>
      <c r="H12" s="8">
        <v>17.222222222222221</v>
      </c>
      <c r="I12" s="9">
        <v>7.5154162547048227</v>
      </c>
      <c r="J12" s="32">
        <f>H12-F12</f>
        <v>1.589880498347318</v>
      </c>
      <c r="K12" s="8">
        <v>0</v>
      </c>
      <c r="L12" s="9">
        <v>0</v>
      </c>
      <c r="M12" s="29">
        <f>H12-K12</f>
        <v>17.222222222222221</v>
      </c>
      <c r="N12" s="55">
        <f t="shared" ref="N12:N13" si="0">((H12-K12)*100)/H12</f>
        <v>100</v>
      </c>
      <c r="O12" s="98" t="s">
        <v>419</v>
      </c>
      <c r="P12" s="80">
        <f>LEN(S12)</f>
        <v>538</v>
      </c>
      <c r="Q12" s="78">
        <f t="shared" ref="Q12" si="1">LEN(S12)-LEN(SUBSTITUTE(S12,"M",""))</f>
        <v>15</v>
      </c>
      <c r="R12" s="79">
        <f t="shared" ref="R12" si="2">((LEN(S12)-LEN(SUBSTITUTE(S12,"M","")))*100)/LEN(S12)</f>
        <v>2.7881040892193307</v>
      </c>
      <c r="S12" s="81" t="s">
        <v>337</v>
      </c>
    </row>
    <row r="13" spans="1:19" x14ac:dyDescent="0.25">
      <c r="A13" s="83"/>
      <c r="B13" s="86"/>
      <c r="C13" s="7">
        <v>243</v>
      </c>
      <c r="D13" s="7" t="s">
        <v>338</v>
      </c>
      <c r="E13" s="7"/>
      <c r="F13" s="8">
        <v>22.162698412698408</v>
      </c>
      <c r="G13" s="9">
        <v>7.06714169134617</v>
      </c>
      <c r="H13" s="8">
        <v>29.304029304029303</v>
      </c>
      <c r="I13" s="9">
        <v>7.2546894946294183</v>
      </c>
      <c r="J13" s="32">
        <f>H13-F13</f>
        <v>7.1413308913308953</v>
      </c>
      <c r="K13" s="8">
        <v>25.555555555555557</v>
      </c>
      <c r="L13" s="9">
        <v>0.96225044864937692</v>
      </c>
      <c r="M13" s="29">
        <f>H13-K13</f>
        <v>3.7484737484737458</v>
      </c>
      <c r="N13" s="55">
        <f t="shared" si="0"/>
        <v>12.791666666666657</v>
      </c>
      <c r="O13" s="98"/>
      <c r="P13" s="80"/>
      <c r="Q13" s="78"/>
      <c r="R13" s="79"/>
      <c r="S13" s="81"/>
    </row>
    <row r="14" spans="1:19" x14ac:dyDescent="0.25">
      <c r="A14" s="26"/>
      <c r="B14" s="11"/>
      <c r="C14" s="7"/>
      <c r="D14" s="7"/>
      <c r="E14" s="7"/>
      <c r="F14" s="8"/>
      <c r="G14" s="9"/>
      <c r="H14" s="8"/>
      <c r="I14" s="9"/>
      <c r="J14" s="32"/>
      <c r="K14" s="8"/>
      <c r="L14" s="9"/>
      <c r="M14" s="29"/>
      <c r="N14" s="55"/>
      <c r="S14" s="10"/>
    </row>
    <row r="15" spans="1:19" x14ac:dyDescent="0.25">
      <c r="A15" s="83" t="s">
        <v>17</v>
      </c>
      <c r="B15" s="82" t="s">
        <v>18</v>
      </c>
      <c r="C15" s="7">
        <v>539</v>
      </c>
      <c r="D15" s="7" t="s">
        <v>19</v>
      </c>
      <c r="E15" s="7"/>
      <c r="F15" s="8">
        <v>5.7691197691197695</v>
      </c>
      <c r="G15" s="9">
        <v>1.9350278105106162</v>
      </c>
      <c r="H15" s="8">
        <v>85.18518518518519</v>
      </c>
      <c r="I15" s="9">
        <v>3.2075014954979131</v>
      </c>
      <c r="J15" s="32">
        <f>H15-F15</f>
        <v>79.416065416065422</v>
      </c>
      <c r="K15" s="8">
        <v>6.3636363636363598</v>
      </c>
      <c r="L15" s="9">
        <v>5.5297841184529268</v>
      </c>
      <c r="M15" s="29">
        <f>H15-K15</f>
        <v>78.821548821548831</v>
      </c>
      <c r="N15" s="55">
        <f>((H15-K15)*100)/H15</f>
        <v>92.529644268774703</v>
      </c>
      <c r="O15" s="80" t="s">
        <v>405</v>
      </c>
      <c r="P15" s="80">
        <f>LEN(S15)</f>
        <v>600</v>
      </c>
      <c r="Q15" s="78">
        <f>LEN(S15)-LEN(SUBSTITUTE(S15,"M",""))</f>
        <v>18</v>
      </c>
      <c r="R15" s="79">
        <f t="shared" ref="R15" si="3">((LEN(S15)-LEN(SUBSTITUTE(S15,"M","")))*100)/LEN(S15)</f>
        <v>3</v>
      </c>
      <c r="S15" s="92" t="s">
        <v>20</v>
      </c>
    </row>
    <row r="16" spans="1:19" x14ac:dyDescent="0.25">
      <c r="A16" s="83"/>
      <c r="B16" s="82"/>
      <c r="C16" s="7">
        <v>123</v>
      </c>
      <c r="D16" s="7" t="s">
        <v>21</v>
      </c>
      <c r="E16" s="7"/>
      <c r="F16" s="8">
        <v>30.050505050505052</v>
      </c>
      <c r="G16" s="9">
        <v>1.5308529864876423</v>
      </c>
      <c r="H16" s="8">
        <v>62.45421245421246</v>
      </c>
      <c r="I16" s="9">
        <v>1.5861271131583152</v>
      </c>
      <c r="J16" s="32">
        <f>H16-F16</f>
        <v>32.403707403707408</v>
      </c>
      <c r="K16" s="8">
        <v>23.164983164983166</v>
      </c>
      <c r="L16" s="9">
        <v>3.7268940342145997</v>
      </c>
      <c r="M16" s="29">
        <f>H16-K16</f>
        <v>39.289229289229297</v>
      </c>
      <c r="N16" s="55">
        <f t="shared" ref="N16:N17" si="4">((H16-K16)*100)/H16</f>
        <v>62.908853935246903</v>
      </c>
      <c r="O16" s="80"/>
      <c r="P16" s="80"/>
      <c r="Q16" s="78"/>
      <c r="R16" s="79"/>
      <c r="S16" s="92"/>
    </row>
    <row r="17" spans="1:26" x14ac:dyDescent="0.25">
      <c r="A17" s="83"/>
      <c r="B17" s="82"/>
      <c r="C17" s="7">
        <v>438</v>
      </c>
      <c r="D17" s="7" t="s">
        <v>22</v>
      </c>
      <c r="E17" s="7"/>
      <c r="F17" s="8">
        <v>50.80564784053157</v>
      </c>
      <c r="G17" s="9">
        <v>3.8227370149763265</v>
      </c>
      <c r="H17" s="8">
        <v>68.05194805194806</v>
      </c>
      <c r="I17" s="9">
        <v>7.0033603962144255</v>
      </c>
      <c r="J17" s="32">
        <f>H17-F17</f>
        <v>17.246300211416489</v>
      </c>
      <c r="K17" s="8">
        <v>34.722222222222221</v>
      </c>
      <c r="L17" s="9">
        <v>2.4056261216234436</v>
      </c>
      <c r="M17" s="29">
        <f>H17-K17</f>
        <v>33.329725829725838</v>
      </c>
      <c r="N17" s="55">
        <f t="shared" si="4"/>
        <v>48.976887192536054</v>
      </c>
      <c r="O17" s="80"/>
      <c r="P17" s="80"/>
      <c r="Q17" s="78"/>
      <c r="R17" s="79"/>
      <c r="S17" s="92"/>
    </row>
    <row r="18" spans="1:26" x14ac:dyDescent="0.25">
      <c r="A18" s="26"/>
      <c r="B18" s="11"/>
      <c r="C18" s="7"/>
      <c r="D18" s="7"/>
      <c r="E18" s="7"/>
      <c r="F18" s="8"/>
      <c r="G18" s="9"/>
      <c r="H18" s="8"/>
      <c r="I18" s="9"/>
      <c r="J18" s="32"/>
      <c r="K18" s="8"/>
      <c r="L18" s="9"/>
      <c r="M18" s="29"/>
      <c r="N18" s="55"/>
      <c r="S18" s="10"/>
    </row>
    <row r="19" spans="1:26" s="12" customFormat="1" x14ac:dyDescent="0.25">
      <c r="A19" s="83" t="s">
        <v>56</v>
      </c>
      <c r="B19" s="82" t="s">
        <v>57</v>
      </c>
      <c r="C19" s="7">
        <v>63</v>
      </c>
      <c r="D19" s="7" t="s">
        <v>58</v>
      </c>
      <c r="E19" s="7"/>
      <c r="F19" s="8">
        <v>25.019425019425018</v>
      </c>
      <c r="G19" s="9">
        <v>3.5377008353790691</v>
      </c>
      <c r="H19" s="8">
        <v>69.365079365079367</v>
      </c>
      <c r="I19" s="9">
        <v>2.443619733069951</v>
      </c>
      <c r="J19" s="32">
        <f t="shared" ref="J19:J27" si="5">H19-F19</f>
        <v>44.345654345654353</v>
      </c>
      <c r="K19" s="8">
        <v>6.25</v>
      </c>
      <c r="L19" s="9">
        <v>10.825317547305483</v>
      </c>
      <c r="M19" s="29">
        <f t="shared" ref="M19:M27" si="6">H19-K19</f>
        <v>63.115079365079367</v>
      </c>
      <c r="N19" s="55">
        <f t="shared" ref="N19:N27" si="7">((H19-K19)*100)/H19</f>
        <v>90.98970251716247</v>
      </c>
      <c r="O19" s="80" t="s">
        <v>408</v>
      </c>
      <c r="P19" s="80">
        <f>LEN(S19)</f>
        <v>331</v>
      </c>
      <c r="Q19" s="78">
        <f>LEN(S19)-LEN(SUBSTITUTE(S19,"M",""))</f>
        <v>12</v>
      </c>
      <c r="R19" s="79">
        <f t="shared" ref="R19" si="8">((LEN(S19)-LEN(SUBSTITUTE(S19,"M","")))*100)/LEN(S19)</f>
        <v>3.6253776435045317</v>
      </c>
      <c r="S19" s="81" t="s">
        <v>59</v>
      </c>
      <c r="T19"/>
      <c r="U19"/>
      <c r="V19"/>
      <c r="W19"/>
      <c r="X19"/>
      <c r="Y19"/>
      <c r="Z19"/>
    </row>
    <row r="20" spans="1:26" s="12" customFormat="1" x14ac:dyDescent="0.25">
      <c r="A20" s="83"/>
      <c r="B20" s="82"/>
      <c r="C20" s="7">
        <v>135</v>
      </c>
      <c r="D20" s="7" t="s">
        <v>60</v>
      </c>
      <c r="E20" s="7"/>
      <c r="F20" s="8">
        <v>20.80646129826458</v>
      </c>
      <c r="G20" s="9">
        <v>3.073318186563009</v>
      </c>
      <c r="H20" s="8">
        <v>58.916207564026202</v>
      </c>
      <c r="I20" s="9">
        <v>4.4604002206144333</v>
      </c>
      <c r="J20" s="32">
        <f t="shared" si="5"/>
        <v>38.109746265761622</v>
      </c>
      <c r="K20" s="8">
        <v>9.2174369747899174</v>
      </c>
      <c r="L20" s="9">
        <v>5.5688988887701214</v>
      </c>
      <c r="M20" s="29">
        <f t="shared" si="6"/>
        <v>49.698770589236283</v>
      </c>
      <c r="N20" s="55">
        <f t="shared" si="7"/>
        <v>84.355006277732613</v>
      </c>
      <c r="O20" s="80"/>
      <c r="P20" s="80"/>
      <c r="Q20" s="78"/>
      <c r="R20" s="79"/>
      <c r="S20" s="81"/>
      <c r="T20"/>
      <c r="U20"/>
      <c r="V20"/>
      <c r="W20"/>
      <c r="X20"/>
      <c r="Y20"/>
      <c r="Z20"/>
    </row>
    <row r="21" spans="1:26" s="12" customFormat="1" x14ac:dyDescent="0.25">
      <c r="A21" s="83"/>
      <c r="B21" s="82"/>
      <c r="C21" s="7">
        <v>86</v>
      </c>
      <c r="D21" s="7" t="s">
        <v>61</v>
      </c>
      <c r="E21" s="7"/>
      <c r="F21" s="8">
        <v>27.020202020202021</v>
      </c>
      <c r="G21" s="9">
        <v>10.780401483809445</v>
      </c>
      <c r="H21" s="8">
        <v>67.490764421710708</v>
      </c>
      <c r="I21" s="9">
        <v>2.7786406969979311</v>
      </c>
      <c r="J21" s="32">
        <f t="shared" si="5"/>
        <v>40.470562401508687</v>
      </c>
      <c r="K21" s="8">
        <v>18.888888888888889</v>
      </c>
      <c r="L21" s="9">
        <v>1.9245008972987538</v>
      </c>
      <c r="M21" s="29">
        <f t="shared" si="6"/>
        <v>48.601875532821822</v>
      </c>
      <c r="N21" s="55">
        <f t="shared" si="7"/>
        <v>72.012631578947378</v>
      </c>
      <c r="O21" s="80"/>
      <c r="P21" s="80"/>
      <c r="Q21" s="78"/>
      <c r="R21" s="79"/>
      <c r="S21" s="81"/>
      <c r="T21"/>
      <c r="U21"/>
      <c r="V21"/>
      <c r="W21"/>
      <c r="X21"/>
      <c r="Y21"/>
      <c r="Z21"/>
    </row>
    <row r="22" spans="1:26" s="12" customFormat="1" x14ac:dyDescent="0.25">
      <c r="A22" s="83"/>
      <c r="B22" s="82"/>
      <c r="C22" s="7">
        <v>136</v>
      </c>
      <c r="D22" s="7" t="s">
        <v>63</v>
      </c>
      <c r="E22" s="7"/>
      <c r="F22" s="8">
        <v>29.540022818711339</v>
      </c>
      <c r="G22" s="9">
        <v>4.3496816799334574</v>
      </c>
      <c r="H22" s="8">
        <v>54.413486036662029</v>
      </c>
      <c r="I22" s="9">
        <v>10.730422040817016</v>
      </c>
      <c r="J22" s="32">
        <f t="shared" si="5"/>
        <v>24.87346321795069</v>
      </c>
      <c r="K22" s="8">
        <v>29.473039215686274</v>
      </c>
      <c r="L22" s="9">
        <v>5.2777951673158894</v>
      </c>
      <c r="M22" s="29">
        <f t="shared" si="6"/>
        <v>24.940446820975755</v>
      </c>
      <c r="N22" s="55">
        <f t="shared" si="7"/>
        <v>45.835046856163004</v>
      </c>
      <c r="O22" s="80"/>
      <c r="P22" s="80"/>
      <c r="Q22" s="78"/>
      <c r="R22" s="79"/>
      <c r="S22" s="81"/>
      <c r="T22"/>
      <c r="U22"/>
      <c r="V22"/>
      <c r="W22"/>
      <c r="X22"/>
      <c r="Y22"/>
      <c r="Z22"/>
    </row>
    <row r="23" spans="1:26" s="12" customFormat="1" x14ac:dyDescent="0.25">
      <c r="A23" s="83"/>
      <c r="B23" s="82"/>
      <c r="C23" s="7">
        <v>321</v>
      </c>
      <c r="D23" s="7" t="s">
        <v>62</v>
      </c>
      <c r="E23" s="7"/>
      <c r="F23" s="8">
        <v>38.909548251130225</v>
      </c>
      <c r="G23" s="9">
        <v>2.0935745420711367</v>
      </c>
      <c r="H23" s="8">
        <v>80.819304152637486</v>
      </c>
      <c r="I23" s="9">
        <v>4.0193521897192923</v>
      </c>
      <c r="J23" s="32">
        <f t="shared" si="5"/>
        <v>41.90975590150726</v>
      </c>
      <c r="K23" s="8">
        <v>48.084886128364388</v>
      </c>
      <c r="L23" s="9">
        <v>1.7997244980034885</v>
      </c>
      <c r="M23" s="29">
        <f t="shared" si="6"/>
        <v>32.734418024273097</v>
      </c>
      <c r="N23" s="55">
        <f t="shared" si="7"/>
        <v>40.503216858252088</v>
      </c>
      <c r="O23" s="80"/>
      <c r="P23" s="80"/>
      <c r="Q23" s="78"/>
      <c r="R23" s="79"/>
      <c r="S23" s="81"/>
      <c r="T23"/>
      <c r="U23"/>
      <c r="V23"/>
      <c r="W23"/>
      <c r="X23"/>
      <c r="Y23"/>
      <c r="Z23"/>
    </row>
    <row r="24" spans="1:26" s="12" customFormat="1" x14ac:dyDescent="0.25">
      <c r="A24" s="83"/>
      <c r="B24" s="82"/>
      <c r="C24" s="7">
        <v>152</v>
      </c>
      <c r="D24" s="7" t="s">
        <v>65</v>
      </c>
      <c r="E24" s="7"/>
      <c r="F24" s="8">
        <v>31.910413763131473</v>
      </c>
      <c r="G24" s="9">
        <v>1.0265448338544807</v>
      </c>
      <c r="H24" s="8">
        <v>52.864992150706435</v>
      </c>
      <c r="I24" s="9">
        <v>4.8736430256576977</v>
      </c>
      <c r="J24" s="32">
        <f t="shared" si="5"/>
        <v>20.954578387574962</v>
      </c>
      <c r="K24" s="8">
        <v>33.928571428571423</v>
      </c>
      <c r="L24" s="9">
        <v>3.7627334831616923</v>
      </c>
      <c r="M24" s="29">
        <f t="shared" si="6"/>
        <v>18.936420722135011</v>
      </c>
      <c r="N24" s="55">
        <f t="shared" si="7"/>
        <v>35.820341499628817</v>
      </c>
      <c r="O24" s="80"/>
      <c r="P24" s="80"/>
      <c r="Q24" s="78"/>
      <c r="R24" s="79"/>
      <c r="S24" s="81"/>
      <c r="T24"/>
      <c r="U24"/>
      <c r="V24"/>
      <c r="W24"/>
      <c r="X24"/>
      <c r="Y24"/>
      <c r="Z24"/>
    </row>
    <row r="25" spans="1:26" s="12" customFormat="1" x14ac:dyDescent="0.25">
      <c r="A25" s="83"/>
      <c r="B25" s="82"/>
      <c r="C25" s="7">
        <v>139</v>
      </c>
      <c r="D25" s="7" t="s">
        <v>64</v>
      </c>
      <c r="E25" s="7"/>
      <c r="F25" s="8">
        <v>60.871914970275633</v>
      </c>
      <c r="G25" s="9">
        <v>3.4444979184721407</v>
      </c>
      <c r="H25" s="8">
        <v>86.34552230163456</v>
      </c>
      <c r="I25" s="9">
        <v>2.5164945919318189</v>
      </c>
      <c r="J25" s="32">
        <f t="shared" si="5"/>
        <v>25.473607331358927</v>
      </c>
      <c r="K25" s="8">
        <v>62.727591036414573</v>
      </c>
      <c r="L25" s="9">
        <v>5.8561120636266599</v>
      </c>
      <c r="M25" s="29">
        <f t="shared" si="6"/>
        <v>23.617931265219987</v>
      </c>
      <c r="N25" s="55">
        <f t="shared" si="7"/>
        <v>27.352815335014643</v>
      </c>
      <c r="O25" s="80"/>
      <c r="P25" s="80"/>
      <c r="Q25" s="78"/>
      <c r="R25" s="79"/>
      <c r="S25" s="81"/>
      <c r="T25"/>
      <c r="U25"/>
      <c r="V25"/>
      <c r="W25"/>
      <c r="X25"/>
      <c r="Y25"/>
      <c r="Z25"/>
    </row>
    <row r="26" spans="1:26" s="12" customFormat="1" x14ac:dyDescent="0.25">
      <c r="A26" s="83"/>
      <c r="B26" s="82"/>
      <c r="C26" s="7">
        <v>251</v>
      </c>
      <c r="D26" s="7" t="s">
        <v>66</v>
      </c>
      <c r="E26" s="7"/>
      <c r="F26" s="8">
        <v>57.120963327859876</v>
      </c>
      <c r="G26" s="9">
        <v>4.1665460062716742</v>
      </c>
      <c r="H26" s="8">
        <v>67.465558001141275</v>
      </c>
      <c r="I26" s="9">
        <v>2.4475821312460302</v>
      </c>
      <c r="J26" s="32">
        <f t="shared" si="5"/>
        <v>10.344594673281399</v>
      </c>
      <c r="K26" s="8">
        <v>58.392597841109897</v>
      </c>
      <c r="L26" s="9">
        <v>3.2076289082119946</v>
      </c>
      <c r="M26" s="29">
        <f t="shared" si="6"/>
        <v>9.0729601600313785</v>
      </c>
      <c r="N26" s="55">
        <f t="shared" si="7"/>
        <v>13.448284471133992</v>
      </c>
      <c r="O26" s="80"/>
      <c r="P26" s="80"/>
      <c r="Q26" s="78"/>
      <c r="R26" s="79"/>
      <c r="S26" s="81"/>
      <c r="T26"/>
      <c r="U26"/>
      <c r="V26"/>
      <c r="W26"/>
      <c r="X26"/>
      <c r="Y26"/>
      <c r="Z26"/>
    </row>
    <row r="27" spans="1:26" s="12" customFormat="1" x14ac:dyDescent="0.25">
      <c r="A27" s="83"/>
      <c r="B27" s="82"/>
      <c r="C27" s="7">
        <v>181</v>
      </c>
      <c r="D27" s="7" t="s">
        <v>67</v>
      </c>
      <c r="E27" s="7"/>
      <c r="F27" s="8">
        <v>57.630219243122468</v>
      </c>
      <c r="G27" s="9">
        <v>3.0643960966296215</v>
      </c>
      <c r="H27" s="8">
        <v>62.43886743886744</v>
      </c>
      <c r="I27" s="9">
        <v>2.7938527367227897</v>
      </c>
      <c r="J27" s="32">
        <f t="shared" si="5"/>
        <v>4.808648195744972</v>
      </c>
      <c r="K27" s="8">
        <v>70.080138277812694</v>
      </c>
      <c r="L27" s="9">
        <v>2.7498531920431049</v>
      </c>
      <c r="M27" s="29">
        <f t="shared" si="6"/>
        <v>-7.6412708389452533</v>
      </c>
      <c r="N27" s="55">
        <f t="shared" si="7"/>
        <v>-12.238003590354451</v>
      </c>
      <c r="O27" s="80"/>
      <c r="P27" s="80"/>
      <c r="Q27" s="78"/>
      <c r="R27" s="79"/>
      <c r="S27" s="81"/>
      <c r="T27"/>
      <c r="U27"/>
      <c r="V27"/>
      <c r="W27"/>
      <c r="X27"/>
      <c r="Y27"/>
      <c r="Z27"/>
    </row>
    <row r="28" spans="1:26" s="12" customFormat="1" x14ac:dyDescent="0.25">
      <c r="A28" s="26"/>
      <c r="B28" s="11"/>
      <c r="C28" s="7"/>
      <c r="D28" s="7"/>
      <c r="E28" s="7"/>
      <c r="F28" s="8"/>
      <c r="G28" s="9"/>
      <c r="H28" s="8"/>
      <c r="I28" s="9"/>
      <c r="J28" s="32"/>
      <c r="K28" s="8"/>
      <c r="L28" s="9"/>
      <c r="M28" s="29"/>
      <c r="N28" s="55"/>
      <c r="O28" s="43"/>
      <c r="P28" s="43"/>
      <c r="Q28" s="43"/>
      <c r="R28" s="74"/>
      <c r="S28" s="10"/>
      <c r="T28"/>
      <c r="U28"/>
      <c r="V28"/>
      <c r="W28"/>
      <c r="X28"/>
      <c r="Y28"/>
      <c r="Z28"/>
    </row>
    <row r="29" spans="1:26" x14ac:dyDescent="0.25">
      <c r="A29" s="83" t="s">
        <v>138</v>
      </c>
      <c r="B29" s="82" t="s">
        <v>139</v>
      </c>
      <c r="C29" s="7">
        <v>25</v>
      </c>
      <c r="D29" s="7" t="s">
        <v>142</v>
      </c>
      <c r="E29" s="7"/>
      <c r="F29" s="8">
        <v>3.8377192982456143</v>
      </c>
      <c r="G29" s="9">
        <v>3.3599897907992462</v>
      </c>
      <c r="H29" s="8">
        <v>21.437908496732025</v>
      </c>
      <c r="I29" s="9">
        <v>4.6785699786073849</v>
      </c>
      <c r="J29" s="32">
        <f>H29-F29</f>
        <v>17.600189198486412</v>
      </c>
      <c r="K29" s="8">
        <v>1.9607843137254901</v>
      </c>
      <c r="L29" s="9">
        <v>3.3961780540566218</v>
      </c>
      <c r="M29" s="29">
        <f>H29-K29</f>
        <v>19.477124183006534</v>
      </c>
      <c r="N29" s="55">
        <f>((H29-K29)*100)/H29</f>
        <v>90.853658536585357</v>
      </c>
      <c r="O29" s="80" t="s">
        <v>411</v>
      </c>
      <c r="P29" s="80">
        <f>LEN(S29)</f>
        <v>394</v>
      </c>
      <c r="Q29" s="78">
        <f>LEN(S29)-LEN(SUBSTITUTE(S29,"M",""))</f>
        <v>9</v>
      </c>
      <c r="R29" s="79">
        <f t="shared" ref="R29" si="9">((LEN(S29)-LEN(SUBSTITUTE(S29,"M","")))*100)/LEN(S29)</f>
        <v>2.2842639593908629</v>
      </c>
      <c r="S29" s="81" t="s">
        <v>141</v>
      </c>
    </row>
    <row r="30" spans="1:26" x14ac:dyDescent="0.25">
      <c r="A30" s="83"/>
      <c r="B30" s="82"/>
      <c r="C30" s="7">
        <v>314</v>
      </c>
      <c r="D30" s="7" t="s">
        <v>140</v>
      </c>
      <c r="E30" s="7"/>
      <c r="F30" s="8">
        <v>24.729344729344728</v>
      </c>
      <c r="G30" s="9">
        <v>2.6431315882835276</v>
      </c>
      <c r="H30" s="8">
        <v>60.62271062271062</v>
      </c>
      <c r="I30" s="9">
        <v>16.48656870398213</v>
      </c>
      <c r="J30" s="32">
        <f>H30-F30</f>
        <v>35.893365893365896</v>
      </c>
      <c r="K30" s="8">
        <v>15.359477124183007</v>
      </c>
      <c r="L30" s="9">
        <v>3.15151985653364</v>
      </c>
      <c r="M30" s="29">
        <f>H30-K30</f>
        <v>45.263233498527612</v>
      </c>
      <c r="N30" s="55">
        <f>((H30-K30)*100)/H30</f>
        <v>74.663823233220782</v>
      </c>
      <c r="O30" s="80"/>
      <c r="P30" s="80"/>
      <c r="Q30" s="78"/>
      <c r="R30" s="79"/>
      <c r="S30" s="81"/>
    </row>
    <row r="31" spans="1:26" x14ac:dyDescent="0.25">
      <c r="A31" s="83"/>
      <c r="B31" s="82"/>
      <c r="C31" s="7">
        <v>42</v>
      </c>
      <c r="D31" s="7" t="s">
        <v>143</v>
      </c>
      <c r="E31" s="7"/>
      <c r="F31" s="8">
        <v>16.881747638326587</v>
      </c>
      <c r="G31" s="9">
        <v>2.0359739019743812</v>
      </c>
      <c r="H31" s="8">
        <v>25.620915032679736</v>
      </c>
      <c r="I31" s="9">
        <v>1.8112949621635337</v>
      </c>
      <c r="J31" s="32">
        <f>H31-F31</f>
        <v>8.7391673943531494</v>
      </c>
      <c r="K31" s="8">
        <v>9.2071611253196934</v>
      </c>
      <c r="L31" s="9">
        <v>3.6078608643646737</v>
      </c>
      <c r="M31" s="29">
        <f>H31-K31</f>
        <v>16.413753907360043</v>
      </c>
      <c r="N31" s="55">
        <f>((H31-K31)*100)/H31</f>
        <v>64.063886424134864</v>
      </c>
      <c r="O31" s="80"/>
      <c r="P31" s="80"/>
      <c r="Q31" s="78"/>
      <c r="R31" s="79"/>
      <c r="S31" s="81"/>
    </row>
    <row r="32" spans="1:26" x14ac:dyDescent="0.25">
      <c r="A32" s="26"/>
      <c r="B32" s="11"/>
      <c r="C32" s="7"/>
      <c r="D32" s="7"/>
      <c r="E32" s="7"/>
      <c r="F32" s="8"/>
      <c r="G32" s="9"/>
      <c r="H32" s="8"/>
      <c r="I32" s="9"/>
      <c r="J32" s="32"/>
      <c r="K32" s="8"/>
      <c r="L32" s="9"/>
      <c r="M32" s="29"/>
      <c r="N32" s="55"/>
      <c r="S32" s="10"/>
    </row>
    <row r="33" spans="1:19" x14ac:dyDescent="0.25">
      <c r="A33" s="89" t="s">
        <v>11</v>
      </c>
      <c r="B33" s="90" t="s">
        <v>12</v>
      </c>
      <c r="C33" s="33">
        <v>172</v>
      </c>
      <c r="D33" s="18" t="s">
        <v>13</v>
      </c>
      <c r="E33" s="18"/>
      <c r="F33" s="8">
        <v>63.791202151122398</v>
      </c>
      <c r="G33" s="9">
        <v>6.5291806900576601</v>
      </c>
      <c r="H33" s="8">
        <v>100</v>
      </c>
      <c r="I33" s="9">
        <v>0</v>
      </c>
      <c r="J33" s="32">
        <f>H33-F33</f>
        <v>36.208797848877602</v>
      </c>
      <c r="K33" s="8">
        <v>10.338680926916222</v>
      </c>
      <c r="L33" s="9">
        <v>14.154296673122635</v>
      </c>
      <c r="M33" s="29">
        <f>H33-K33</f>
        <v>89.661319073083774</v>
      </c>
      <c r="N33" s="55">
        <f>((H33-K33)*100)/H33</f>
        <v>89.661319073083774</v>
      </c>
      <c r="O33" s="80" t="s">
        <v>406</v>
      </c>
      <c r="P33" s="80">
        <f>LEN(S33)</f>
        <v>197</v>
      </c>
      <c r="Q33" s="78">
        <f>LEN(S33)-LEN(SUBSTITUTE(S33,"M",""))</f>
        <v>8</v>
      </c>
      <c r="R33" s="79">
        <f t="shared" ref="R33" si="10">((LEN(S33)-LEN(SUBSTITUTE(S33,"M","")))*100)/LEN(S33)</f>
        <v>4.0609137055837561</v>
      </c>
      <c r="S33" s="81" t="s">
        <v>14</v>
      </c>
    </row>
    <row r="34" spans="1:19" x14ac:dyDescent="0.25">
      <c r="A34" s="89"/>
      <c r="B34" s="90"/>
      <c r="C34" s="33">
        <v>92</v>
      </c>
      <c r="D34" s="18" t="s">
        <v>15</v>
      </c>
      <c r="E34" s="18"/>
      <c r="F34" s="8">
        <v>24.861923326835608</v>
      </c>
      <c r="G34" s="9">
        <v>7.8603810699446868</v>
      </c>
      <c r="H34" s="8">
        <v>74.290799462424175</v>
      </c>
      <c r="I34" s="9">
        <v>5.1876852328573566</v>
      </c>
      <c r="J34" s="32">
        <f>H34-F34</f>
        <v>49.428876135588567</v>
      </c>
      <c r="K34" s="8">
        <v>17.313079077784963</v>
      </c>
      <c r="L34" s="9">
        <v>11.259009289211249</v>
      </c>
      <c r="M34" s="29">
        <f>H34-K34</f>
        <v>56.977720384639213</v>
      </c>
      <c r="N34" s="55">
        <f t="shared" ref="N34:N35" si="11">((H34-K34)*100)/H34</f>
        <v>76.695527302082937</v>
      </c>
      <c r="O34" s="80"/>
      <c r="P34" s="80"/>
      <c r="Q34" s="78"/>
      <c r="R34" s="79"/>
      <c r="S34" s="81"/>
    </row>
    <row r="35" spans="1:19" x14ac:dyDescent="0.25">
      <c r="A35" s="89"/>
      <c r="B35" s="90"/>
      <c r="C35" s="7">
        <v>190</v>
      </c>
      <c r="D35" s="7" t="s">
        <v>16</v>
      </c>
      <c r="E35" s="7"/>
      <c r="F35" s="8">
        <v>29.26133832308652</v>
      </c>
      <c r="G35" s="9">
        <v>10.588453376589502</v>
      </c>
      <c r="H35" s="8">
        <v>73.23456790123457</v>
      </c>
      <c r="I35" s="9">
        <v>2.8161140601250887</v>
      </c>
      <c r="J35" s="32">
        <f>H35-F35</f>
        <v>43.97322957814805</v>
      </c>
      <c r="K35" s="8">
        <v>68.787878787878796</v>
      </c>
      <c r="L35" s="9">
        <v>1.049727762162961</v>
      </c>
      <c r="M35" s="29">
        <f>H35-K35</f>
        <v>4.4466891133557738</v>
      </c>
      <c r="N35" s="55">
        <f t="shared" si="11"/>
        <v>6.0718445411634807</v>
      </c>
      <c r="O35" s="80"/>
      <c r="P35" s="80"/>
      <c r="Q35" s="78"/>
      <c r="R35" s="79"/>
      <c r="S35" s="81"/>
    </row>
    <row r="36" spans="1:19" x14ac:dyDescent="0.25">
      <c r="A36" s="26"/>
      <c r="B36" s="11"/>
      <c r="C36" s="7"/>
      <c r="D36" s="7"/>
      <c r="E36" s="7"/>
      <c r="F36" s="8"/>
      <c r="G36" s="9"/>
      <c r="H36" s="8"/>
      <c r="I36" s="9"/>
      <c r="J36" s="32"/>
      <c r="K36" s="8"/>
      <c r="L36" s="9"/>
      <c r="M36" s="29"/>
      <c r="N36" s="55"/>
      <c r="S36" s="10"/>
    </row>
    <row r="37" spans="1:19" x14ac:dyDescent="0.25">
      <c r="A37" s="83" t="s">
        <v>68</v>
      </c>
      <c r="B37" s="82" t="s">
        <v>69</v>
      </c>
      <c r="C37" s="7">
        <v>130</v>
      </c>
      <c r="D37" s="7" t="s">
        <v>72</v>
      </c>
      <c r="E37" s="7"/>
      <c r="F37" s="8">
        <v>1.6666666666666667</v>
      </c>
      <c r="G37" s="9">
        <v>2.8867513459481287</v>
      </c>
      <c r="H37" s="8">
        <v>56.216006216006214</v>
      </c>
      <c r="I37" s="9">
        <v>26.321840299556573</v>
      </c>
      <c r="J37" s="32">
        <f t="shared" ref="J37:J48" si="12">H37-F37</f>
        <v>54.54933954933955</v>
      </c>
      <c r="K37" s="8">
        <v>6.3482042648709323</v>
      </c>
      <c r="L37" s="9">
        <v>2.6949449955820661</v>
      </c>
      <c r="M37" s="29">
        <f t="shared" ref="M37:M48" si="13">H37-K37</f>
        <v>49.867801951135284</v>
      </c>
      <c r="N37" s="55">
        <f t="shared" ref="N37:N48" si="14">((H37-K37)*100)/H37</f>
        <v>88.707479075481857</v>
      </c>
      <c r="O37" s="80" t="s">
        <v>409</v>
      </c>
      <c r="P37" s="80">
        <f>LEN(S37)</f>
        <v>509</v>
      </c>
      <c r="Q37" s="78">
        <f>LEN(S37)-LEN(SUBSTITUTE(S37,"M",""))</f>
        <v>20</v>
      </c>
      <c r="R37" s="79">
        <f t="shared" ref="R37" si="15">((LEN(S37)-LEN(SUBSTITUTE(S37,"M","")))*100)/LEN(S37)</f>
        <v>3.9292730844793713</v>
      </c>
      <c r="S37" s="81" t="s">
        <v>71</v>
      </c>
    </row>
    <row r="38" spans="1:19" x14ac:dyDescent="0.25">
      <c r="A38" s="83"/>
      <c r="B38" s="82"/>
      <c r="C38" s="7">
        <v>132</v>
      </c>
      <c r="D38" s="7" t="s">
        <v>70</v>
      </c>
      <c r="E38" s="7"/>
      <c r="F38" s="8">
        <v>1.6666666666666667</v>
      </c>
      <c r="G38" s="9">
        <v>2.8867513459481287</v>
      </c>
      <c r="H38" s="8">
        <v>72.06682206682207</v>
      </c>
      <c r="I38" s="9">
        <v>10.150125643434141</v>
      </c>
      <c r="J38" s="32">
        <f t="shared" si="12"/>
        <v>70.400155400155398</v>
      </c>
      <c r="K38" s="8">
        <v>10.051907968574634</v>
      </c>
      <c r="L38" s="9">
        <v>4.3625282045132581</v>
      </c>
      <c r="M38" s="29">
        <f t="shared" si="13"/>
        <v>62.014914098247438</v>
      </c>
      <c r="N38" s="55">
        <f t="shared" si="14"/>
        <v>86.051961665169216</v>
      </c>
      <c r="O38" s="80"/>
      <c r="P38" s="80"/>
      <c r="Q38" s="78"/>
      <c r="R38" s="79"/>
      <c r="S38" s="81"/>
    </row>
    <row r="39" spans="1:19" x14ac:dyDescent="0.25">
      <c r="A39" s="83"/>
      <c r="B39" s="82"/>
      <c r="C39" s="7">
        <v>201</v>
      </c>
      <c r="D39" s="7" t="s">
        <v>73</v>
      </c>
      <c r="E39" s="7"/>
      <c r="F39" s="8">
        <v>14.46031746031746</v>
      </c>
      <c r="G39" s="9">
        <v>4.3748231796683656</v>
      </c>
      <c r="H39" s="8">
        <v>71.723204331899979</v>
      </c>
      <c r="I39" s="9">
        <v>2.1230606236919733</v>
      </c>
      <c r="J39" s="32">
        <f t="shared" si="12"/>
        <v>57.262886871582516</v>
      </c>
      <c r="K39" s="8">
        <v>30.57894129858148</v>
      </c>
      <c r="L39" s="9">
        <v>4.2824245414813076</v>
      </c>
      <c r="M39" s="29">
        <f t="shared" si="13"/>
        <v>41.144263033318495</v>
      </c>
      <c r="N39" s="55">
        <f t="shared" si="14"/>
        <v>57.365344195893606</v>
      </c>
      <c r="O39" s="80"/>
      <c r="P39" s="80"/>
      <c r="Q39" s="78"/>
      <c r="R39" s="79"/>
      <c r="S39" s="81"/>
    </row>
    <row r="40" spans="1:19" x14ac:dyDescent="0.25">
      <c r="A40" s="83"/>
      <c r="B40" s="82"/>
      <c r="C40" s="7">
        <v>475</v>
      </c>
      <c r="D40" s="7" t="s">
        <v>74</v>
      </c>
      <c r="E40" s="7"/>
      <c r="F40" s="8">
        <v>37.478632478632484</v>
      </c>
      <c r="G40" s="9">
        <v>5.8699657510105068</v>
      </c>
      <c r="H40" s="8">
        <v>86.904761904761884</v>
      </c>
      <c r="I40" s="9">
        <v>4.2923229469809314</v>
      </c>
      <c r="J40" s="32">
        <f t="shared" si="12"/>
        <v>49.4261294261294</v>
      </c>
      <c r="K40" s="8">
        <v>51.269841269841265</v>
      </c>
      <c r="L40" s="9">
        <v>5.3522905714563054</v>
      </c>
      <c r="M40" s="29">
        <f t="shared" si="13"/>
        <v>35.634920634920618</v>
      </c>
      <c r="N40" s="55">
        <f t="shared" si="14"/>
        <v>41.004566210045652</v>
      </c>
      <c r="O40" s="80"/>
      <c r="P40" s="80"/>
      <c r="Q40" s="78"/>
      <c r="R40" s="79"/>
      <c r="S40" s="81"/>
    </row>
    <row r="41" spans="1:19" x14ac:dyDescent="0.25">
      <c r="A41" s="83"/>
      <c r="B41" s="82"/>
      <c r="C41" s="7">
        <v>171</v>
      </c>
      <c r="D41" s="7" t="s">
        <v>78</v>
      </c>
      <c r="E41" s="7"/>
      <c r="F41" s="8">
        <v>35.023037880180738</v>
      </c>
      <c r="G41" s="9">
        <v>2.8475334532180026</v>
      </c>
      <c r="H41" s="8">
        <v>72.459839357429715</v>
      </c>
      <c r="I41" s="9">
        <v>6.6374726704455869</v>
      </c>
      <c r="J41" s="32">
        <f t="shared" si="12"/>
        <v>37.436801477248977</v>
      </c>
      <c r="K41" s="8">
        <v>44.369720597790774</v>
      </c>
      <c r="L41" s="9">
        <v>3.3584930657652494</v>
      </c>
      <c r="M41" s="29">
        <f t="shared" si="13"/>
        <v>28.090118759638941</v>
      </c>
      <c r="N41" s="55">
        <f t="shared" si="14"/>
        <v>38.766465684634042</v>
      </c>
      <c r="O41" s="80"/>
      <c r="P41" s="80"/>
      <c r="Q41" s="78"/>
      <c r="R41" s="79"/>
      <c r="S41" s="81"/>
    </row>
    <row r="42" spans="1:19" x14ac:dyDescent="0.25">
      <c r="A42" s="83"/>
      <c r="B42" s="82"/>
      <c r="C42" s="7">
        <v>173</v>
      </c>
      <c r="D42" s="7" t="s">
        <v>79</v>
      </c>
      <c r="E42" s="7"/>
      <c r="F42" s="8">
        <v>40.250380250380253</v>
      </c>
      <c r="G42" s="9">
        <v>5.2134439482235404</v>
      </c>
      <c r="H42" s="8">
        <v>65.481927710843379</v>
      </c>
      <c r="I42" s="9">
        <v>12.979516450653485</v>
      </c>
      <c r="J42" s="32">
        <f t="shared" si="12"/>
        <v>25.231547460463126</v>
      </c>
      <c r="K42" s="8">
        <v>41.002815681178248</v>
      </c>
      <c r="L42" s="9">
        <v>3.3472454905750495</v>
      </c>
      <c r="M42" s="29">
        <f t="shared" si="13"/>
        <v>24.479112029665131</v>
      </c>
      <c r="N42" s="55">
        <f t="shared" si="14"/>
        <v>37.383004571521724</v>
      </c>
      <c r="O42" s="80"/>
      <c r="P42" s="80"/>
      <c r="Q42" s="78"/>
      <c r="R42" s="79"/>
      <c r="S42" s="81"/>
    </row>
    <row r="43" spans="1:19" x14ac:dyDescent="0.25">
      <c r="A43" s="83"/>
      <c r="B43" s="82"/>
      <c r="C43" s="7">
        <v>205</v>
      </c>
      <c r="D43" s="7" t="s">
        <v>75</v>
      </c>
      <c r="E43" s="7"/>
      <c r="F43" s="8">
        <v>51.063492063492056</v>
      </c>
      <c r="G43" s="9">
        <v>3.0847196123673335</v>
      </c>
      <c r="H43" s="8">
        <v>89.913468174337751</v>
      </c>
      <c r="I43" s="9">
        <v>2.7196045494175296</v>
      </c>
      <c r="J43" s="32">
        <f t="shared" si="12"/>
        <v>38.849976110845695</v>
      </c>
      <c r="K43" s="8">
        <v>56.762003613577825</v>
      </c>
      <c r="L43" s="9">
        <v>4.643146489363227</v>
      </c>
      <c r="M43" s="29">
        <f t="shared" si="13"/>
        <v>33.151464560759926</v>
      </c>
      <c r="N43" s="55">
        <f t="shared" si="14"/>
        <v>36.870410222060265</v>
      </c>
      <c r="O43" s="80"/>
      <c r="P43" s="80"/>
      <c r="Q43" s="78"/>
      <c r="R43" s="79"/>
      <c r="S43" s="81"/>
    </row>
    <row r="44" spans="1:19" x14ac:dyDescent="0.25">
      <c r="A44" s="83"/>
      <c r="B44" s="82"/>
      <c r="C44" s="7">
        <v>471</v>
      </c>
      <c r="D44" s="7" t="s">
        <v>77</v>
      </c>
      <c r="E44" s="7"/>
      <c r="F44" s="8">
        <v>34.351851851851855</v>
      </c>
      <c r="G44" s="9">
        <v>1.627629243633977</v>
      </c>
      <c r="H44" s="8">
        <v>83.98290598290599</v>
      </c>
      <c r="I44" s="9">
        <v>0.64119655841062839</v>
      </c>
      <c r="J44" s="32">
        <f t="shared" si="12"/>
        <v>49.631054131054135</v>
      </c>
      <c r="K44" s="8">
        <v>54.579365079365083</v>
      </c>
      <c r="L44" s="9">
        <v>1.2657921554509739</v>
      </c>
      <c r="M44" s="29">
        <f t="shared" si="13"/>
        <v>29.403540903540907</v>
      </c>
      <c r="N44" s="55">
        <f t="shared" si="14"/>
        <v>35.01134017620889</v>
      </c>
      <c r="O44" s="80"/>
      <c r="P44" s="80"/>
      <c r="Q44" s="78"/>
      <c r="R44" s="79"/>
      <c r="S44" s="81"/>
    </row>
    <row r="45" spans="1:19" x14ac:dyDescent="0.25">
      <c r="A45" s="83"/>
      <c r="B45" s="82"/>
      <c r="C45" s="7">
        <v>165</v>
      </c>
      <c r="D45" s="7" t="s">
        <v>76</v>
      </c>
      <c r="E45" s="7"/>
      <c r="F45" s="8">
        <v>44.109378395092683</v>
      </c>
      <c r="G45" s="9">
        <v>2.0890251518871668</v>
      </c>
      <c r="H45" s="8">
        <v>85.879948364888108</v>
      </c>
      <c r="I45" s="9">
        <v>1.8551787331475145</v>
      </c>
      <c r="J45" s="32">
        <f t="shared" si="12"/>
        <v>41.770569969795424</v>
      </c>
      <c r="K45" s="8">
        <v>55.863656053714529</v>
      </c>
      <c r="L45" s="9">
        <v>7.51568982705313</v>
      </c>
      <c r="M45" s="29">
        <f t="shared" si="13"/>
        <v>30.016292311173579</v>
      </c>
      <c r="N45" s="55">
        <f t="shared" si="14"/>
        <v>34.951455936652259</v>
      </c>
      <c r="O45" s="80"/>
      <c r="P45" s="80"/>
      <c r="Q45" s="78"/>
      <c r="R45" s="79"/>
      <c r="S45" s="81"/>
    </row>
    <row r="46" spans="1:19" x14ac:dyDescent="0.25">
      <c r="A46" s="83"/>
      <c r="B46" s="82"/>
      <c r="C46" s="7">
        <v>65</v>
      </c>
      <c r="D46" s="7" t="s">
        <v>81</v>
      </c>
      <c r="E46" s="7"/>
      <c r="F46" s="8">
        <v>35.749822316986489</v>
      </c>
      <c r="G46" s="9">
        <v>2.3817478436554449</v>
      </c>
      <c r="H46" s="8">
        <v>60.824748856113082</v>
      </c>
      <c r="I46" s="9">
        <v>4.1292218744826474</v>
      </c>
      <c r="J46" s="32">
        <f t="shared" si="12"/>
        <v>25.074926539126594</v>
      </c>
      <c r="K46" s="8">
        <v>40.342930162207267</v>
      </c>
      <c r="L46" s="9">
        <v>4.9965528066242326</v>
      </c>
      <c r="M46" s="29">
        <f t="shared" si="13"/>
        <v>20.481818693905815</v>
      </c>
      <c r="N46" s="55">
        <f t="shared" si="14"/>
        <v>33.673494883402761</v>
      </c>
      <c r="O46" s="80"/>
      <c r="P46" s="80"/>
      <c r="Q46" s="78"/>
      <c r="R46" s="79"/>
      <c r="S46" s="81"/>
    </row>
    <row r="47" spans="1:19" x14ac:dyDescent="0.25">
      <c r="A47" s="83"/>
      <c r="B47" s="82"/>
      <c r="C47" s="7">
        <v>287</v>
      </c>
      <c r="D47" s="7" t="s">
        <v>80</v>
      </c>
      <c r="E47" s="7"/>
      <c r="F47" s="8">
        <v>41.400503290747196</v>
      </c>
      <c r="G47" s="9">
        <v>3.8694312057851956</v>
      </c>
      <c r="H47" s="8">
        <v>74.755799755799742</v>
      </c>
      <c r="I47" s="9">
        <v>1.5710756083587076</v>
      </c>
      <c r="J47" s="32">
        <f t="shared" si="12"/>
        <v>33.355296465052547</v>
      </c>
      <c r="K47" s="8">
        <v>52.125197905249053</v>
      </c>
      <c r="L47" s="9">
        <v>5.0421933077574073</v>
      </c>
      <c r="M47" s="29">
        <f t="shared" si="13"/>
        <v>22.63060185055069</v>
      </c>
      <c r="N47" s="55">
        <f t="shared" si="14"/>
        <v>30.272703822949804</v>
      </c>
      <c r="O47" s="80"/>
      <c r="P47" s="80"/>
      <c r="Q47" s="78"/>
      <c r="R47" s="79"/>
      <c r="S47" s="81"/>
    </row>
    <row r="48" spans="1:19" x14ac:dyDescent="0.25">
      <c r="A48" s="83"/>
      <c r="B48" s="82"/>
      <c r="C48" s="7">
        <v>476</v>
      </c>
      <c r="D48" s="7" t="s">
        <v>82</v>
      </c>
      <c r="E48" s="7"/>
      <c r="F48" s="8">
        <v>61.452991452991448</v>
      </c>
      <c r="G48" s="9">
        <v>4.6602755146036161</v>
      </c>
      <c r="H48" s="8">
        <v>95.238095238095241</v>
      </c>
      <c r="I48" s="9">
        <v>8.2478609884232288</v>
      </c>
      <c r="J48" s="32">
        <f t="shared" si="12"/>
        <v>33.785103785103793</v>
      </c>
      <c r="K48" s="8">
        <v>80.634920634920647</v>
      </c>
      <c r="L48" s="9">
        <v>2.443619733069951</v>
      </c>
      <c r="M48" s="29">
        <f t="shared" si="13"/>
        <v>14.603174603174594</v>
      </c>
      <c r="N48" s="55">
        <f t="shared" si="14"/>
        <v>15.333333333333323</v>
      </c>
      <c r="O48" s="80"/>
      <c r="P48" s="80"/>
      <c r="Q48" s="78"/>
      <c r="R48" s="79"/>
      <c r="S48" s="81"/>
    </row>
    <row r="49" spans="1:19" ht="13.9" customHeight="1" x14ac:dyDescent="0.25">
      <c r="A49" s="26"/>
      <c r="B49" s="11"/>
      <c r="C49" s="7"/>
      <c r="D49" s="7"/>
      <c r="E49" s="7"/>
      <c r="F49" s="8"/>
      <c r="G49" s="9"/>
      <c r="H49" s="8"/>
      <c r="I49" s="9"/>
      <c r="J49" s="32"/>
      <c r="K49" s="8"/>
      <c r="L49" s="9"/>
      <c r="M49" s="29"/>
      <c r="N49" s="55"/>
      <c r="S49" s="10"/>
    </row>
    <row r="50" spans="1:19" x14ac:dyDescent="0.25">
      <c r="A50" s="83" t="s">
        <v>163</v>
      </c>
      <c r="B50" s="82" t="s">
        <v>164</v>
      </c>
      <c r="C50" s="7">
        <v>157</v>
      </c>
      <c r="D50" s="7" t="s">
        <v>165</v>
      </c>
      <c r="E50" s="7"/>
      <c r="F50" s="8">
        <v>14.325038660512094</v>
      </c>
      <c r="G50" s="9">
        <v>4.6593110994230322</v>
      </c>
      <c r="H50" s="8">
        <v>51.860987873410238</v>
      </c>
      <c r="I50" s="9">
        <v>5.3625716343667928</v>
      </c>
      <c r="J50" s="32">
        <f>H50-F50</f>
        <v>37.535949212898146</v>
      </c>
      <c r="K50" s="8">
        <v>8.3483036354906748</v>
      </c>
      <c r="L50" s="9">
        <v>1.807450216487996</v>
      </c>
      <c r="M50" s="29">
        <f>H50-K50</f>
        <v>43.512684237919565</v>
      </c>
      <c r="N50" s="55">
        <f>((H50-K50)*100)/H50</f>
        <v>83.902536419343932</v>
      </c>
      <c r="O50" s="80" t="s">
        <v>410</v>
      </c>
      <c r="P50" s="80">
        <f>LEN(S50)</f>
        <v>324</v>
      </c>
      <c r="Q50" s="78">
        <f>LEN(S50)-LEN(SUBSTITUTE(S50,"M",""))</f>
        <v>9</v>
      </c>
      <c r="R50" s="79">
        <f t="shared" ref="R50" si="16">((LEN(S50)-LEN(SUBSTITUTE(S50,"M","")))*100)/LEN(S50)</f>
        <v>2.7777777777777777</v>
      </c>
      <c r="S50" s="81" t="s">
        <v>166</v>
      </c>
    </row>
    <row r="51" spans="1:19" x14ac:dyDescent="0.25">
      <c r="A51" s="83"/>
      <c r="B51" s="82"/>
      <c r="C51" s="7">
        <v>300</v>
      </c>
      <c r="D51" s="7" t="s">
        <v>167</v>
      </c>
      <c r="E51" s="7"/>
      <c r="F51" s="8">
        <v>37.397309740904575</v>
      </c>
      <c r="G51" s="9">
        <v>3.2214065325836403</v>
      </c>
      <c r="H51" s="8">
        <v>60.188760188760192</v>
      </c>
      <c r="I51" s="9">
        <v>5.6133521740056267</v>
      </c>
      <c r="J51" s="32">
        <f>H51-F51</f>
        <v>22.791450447855617</v>
      </c>
      <c r="K51" s="8">
        <v>29.325396825396826</v>
      </c>
      <c r="L51" s="9">
        <v>2.7415437221295047</v>
      </c>
      <c r="M51" s="29">
        <f>H51-K51</f>
        <v>30.863363363363366</v>
      </c>
      <c r="N51" s="55">
        <f>((H51-K51)*100)/H51</f>
        <v>51.277619387027798</v>
      </c>
      <c r="O51" s="80"/>
      <c r="P51" s="80"/>
      <c r="Q51" s="78"/>
      <c r="R51" s="79"/>
      <c r="S51" s="81"/>
    </row>
    <row r="52" spans="1:19" x14ac:dyDescent="0.25">
      <c r="A52" s="83"/>
      <c r="B52" s="82"/>
      <c r="C52" s="7">
        <v>243</v>
      </c>
      <c r="D52" s="7" t="s">
        <v>168</v>
      </c>
      <c r="E52" s="7"/>
      <c r="F52" s="8">
        <v>52.831671297062918</v>
      </c>
      <c r="G52" s="9">
        <v>2.9856832649928045</v>
      </c>
      <c r="H52" s="8">
        <v>66.733008993070897</v>
      </c>
      <c r="I52" s="9">
        <v>2.7678511291808321</v>
      </c>
      <c r="J52" s="32">
        <f>H52-F52</f>
        <v>13.901337696007978</v>
      </c>
      <c r="K52" s="8">
        <v>51.636051373954594</v>
      </c>
      <c r="L52" s="9">
        <v>2.9751265849854645</v>
      </c>
      <c r="M52" s="29">
        <f>H52-K52</f>
        <v>15.096957619116303</v>
      </c>
      <c r="N52" s="55">
        <f>((H52-K52)*100)/H52</f>
        <v>22.622923567980983</v>
      </c>
      <c r="O52" s="80"/>
      <c r="P52" s="80"/>
      <c r="Q52" s="78"/>
      <c r="R52" s="79"/>
      <c r="S52" s="81"/>
    </row>
    <row r="53" spans="1:19" x14ac:dyDescent="0.25">
      <c r="A53" s="83"/>
      <c r="B53" s="82"/>
      <c r="C53" s="7">
        <v>161</v>
      </c>
      <c r="D53" s="7" t="s">
        <v>169</v>
      </c>
      <c r="E53" s="7"/>
      <c r="F53" s="8">
        <v>74.831105736014493</v>
      </c>
      <c r="G53" s="9">
        <v>3.3036715800103416</v>
      </c>
      <c r="H53" s="8">
        <v>71.596963423050383</v>
      </c>
      <c r="I53" s="9">
        <v>3.6840469019058677</v>
      </c>
      <c r="J53" s="32">
        <f>H53-F53</f>
        <v>-3.23414231296411</v>
      </c>
      <c r="K53" s="8">
        <v>76.713762428048142</v>
      </c>
      <c r="L53" s="9">
        <v>2.084624205865214</v>
      </c>
      <c r="M53" s="29">
        <f>H53-K53</f>
        <v>-5.116799004997759</v>
      </c>
      <c r="N53" s="55">
        <f>((H53-K53)*100)/H53</f>
        <v>-7.1466704177993448</v>
      </c>
      <c r="O53" s="80"/>
      <c r="P53" s="80"/>
      <c r="Q53" s="78"/>
      <c r="R53" s="79"/>
      <c r="S53" s="81"/>
    </row>
    <row r="54" spans="1:19" ht="13.9" customHeight="1" x14ac:dyDescent="0.25">
      <c r="A54" s="26"/>
      <c r="B54" s="11"/>
      <c r="C54" s="7"/>
      <c r="D54" s="7"/>
      <c r="E54" s="7"/>
      <c r="F54" s="8"/>
      <c r="G54" s="9"/>
      <c r="H54" s="8"/>
      <c r="I54" s="9"/>
      <c r="J54" s="32"/>
      <c r="K54" s="8"/>
      <c r="L54" s="9"/>
      <c r="M54" s="29"/>
      <c r="N54" s="55"/>
      <c r="S54" s="10"/>
    </row>
    <row r="55" spans="1:19" ht="75" x14ac:dyDescent="0.25">
      <c r="A55" s="26" t="s">
        <v>83</v>
      </c>
      <c r="B55" s="11" t="s">
        <v>84</v>
      </c>
      <c r="C55" s="7">
        <v>160</v>
      </c>
      <c r="D55" s="7" t="s">
        <v>85</v>
      </c>
      <c r="E55" s="7"/>
      <c r="F55" s="8">
        <v>35.933633792859666</v>
      </c>
      <c r="G55" s="9">
        <v>7.3091453525801491</v>
      </c>
      <c r="H55" s="8">
        <v>73.686868686868692</v>
      </c>
      <c r="I55" s="9">
        <v>1.1768868886596995</v>
      </c>
      <c r="J55" s="32">
        <f>H55-F55</f>
        <v>37.753234894009026</v>
      </c>
      <c r="K55" s="8">
        <v>12.112332112332112</v>
      </c>
      <c r="L55" s="9">
        <v>4.7479837842896542</v>
      </c>
      <c r="M55" s="29">
        <f>H55-K55</f>
        <v>61.57453657453658</v>
      </c>
      <c r="N55" s="55">
        <f>((H55-K55)*100)/H55</f>
        <v>83.562427976410149</v>
      </c>
      <c r="O55" s="43" t="s">
        <v>410</v>
      </c>
      <c r="P55" s="43">
        <f>LEN(S55)</f>
        <v>436</v>
      </c>
      <c r="Q55" s="77">
        <f>LEN(S55)-LEN(SUBSTITUTE(S55,"M",""))</f>
        <v>11</v>
      </c>
      <c r="R55" s="74">
        <f>((LEN(S55)-LEN(SUBSTITUTE(S55,"M","")))*100)/LEN(S55)</f>
        <v>2.522935779816514</v>
      </c>
      <c r="S55" s="23" t="s">
        <v>86</v>
      </c>
    </row>
    <row r="56" spans="1:19" x14ac:dyDescent="0.25">
      <c r="A56" s="26"/>
      <c r="B56" s="11"/>
      <c r="C56" s="7"/>
      <c r="D56" s="7"/>
      <c r="E56" s="7"/>
      <c r="F56" s="8"/>
      <c r="G56" s="9"/>
      <c r="H56" s="8"/>
      <c r="I56" s="9"/>
      <c r="J56" s="32"/>
      <c r="K56" s="8"/>
      <c r="L56" s="9"/>
      <c r="M56" s="29"/>
      <c r="N56" s="55"/>
      <c r="S56" s="10"/>
    </row>
    <row r="57" spans="1:19" x14ac:dyDescent="0.25">
      <c r="A57" s="89" t="s">
        <v>43</v>
      </c>
      <c r="B57" s="90" t="s">
        <v>44</v>
      </c>
      <c r="C57" s="7">
        <v>212</v>
      </c>
      <c r="D57" s="7" t="s">
        <v>45</v>
      </c>
      <c r="E57" s="7"/>
      <c r="F57" s="8">
        <v>24.071207430340554</v>
      </c>
      <c r="G57" s="9">
        <v>0.80807325920360407</v>
      </c>
      <c r="H57" s="8">
        <v>77.748917748917748</v>
      </c>
      <c r="I57" s="9">
        <v>5.5485610285756266</v>
      </c>
      <c r="J57" s="32">
        <f>H57-F57</f>
        <v>53.677710318577198</v>
      </c>
      <c r="K57" s="8">
        <v>12.797619047619046</v>
      </c>
      <c r="L57" s="9">
        <v>16.374457980332046</v>
      </c>
      <c r="M57" s="29">
        <f>H57-K57</f>
        <v>64.951298701298697</v>
      </c>
      <c r="N57" s="55">
        <f t="shared" ref="N57:N58" si="17">((H57-K57)*100)/H57</f>
        <v>83.539810690423153</v>
      </c>
      <c r="O57" s="80" t="s">
        <v>406</v>
      </c>
      <c r="P57" s="80">
        <f>LEN(S57)</f>
        <v>228</v>
      </c>
      <c r="Q57" s="78">
        <f>LEN(S57)-LEN(SUBSTITUTE(S57,"M",""))</f>
        <v>10</v>
      </c>
      <c r="R57" s="79">
        <f>((LEN(S57)-LEN(SUBSTITUTE(S57,"M","")))*100)/LEN(S57)</f>
        <v>4.3859649122807021</v>
      </c>
      <c r="S57" s="92" t="s">
        <v>46</v>
      </c>
    </row>
    <row r="58" spans="1:19" x14ac:dyDescent="0.25">
      <c r="A58" s="89"/>
      <c r="B58" s="90"/>
      <c r="C58" s="7">
        <v>174</v>
      </c>
      <c r="D58" s="7" t="s">
        <v>47</v>
      </c>
      <c r="E58" s="7"/>
      <c r="F58" s="8">
        <v>48.571428571428577</v>
      </c>
      <c r="G58" s="9">
        <v>4.6899322865695749</v>
      </c>
      <c r="H58" s="8">
        <v>83.407866070404779</v>
      </c>
      <c r="I58" s="9">
        <v>5.2747615682416367</v>
      </c>
      <c r="J58" s="32">
        <f>H58-F58</f>
        <v>34.836437498976203</v>
      </c>
      <c r="K58" s="8">
        <v>30.833333333333332</v>
      </c>
      <c r="L58" s="9">
        <v>6.2915286960589523</v>
      </c>
      <c r="M58" s="29">
        <f>H58-K58</f>
        <v>52.574532737071451</v>
      </c>
      <c r="N58" s="55">
        <f t="shared" si="17"/>
        <v>63.033062963981308</v>
      </c>
      <c r="O58" s="80"/>
      <c r="P58" s="80"/>
      <c r="Q58" s="78"/>
      <c r="R58" s="79"/>
      <c r="S58" s="92"/>
    </row>
    <row r="59" spans="1:19" x14ac:dyDescent="0.25">
      <c r="A59" s="26"/>
      <c r="B59" s="11"/>
      <c r="C59" s="7"/>
      <c r="D59" s="7"/>
      <c r="E59" s="7"/>
      <c r="F59" s="8"/>
      <c r="G59" s="9"/>
      <c r="H59" s="8"/>
      <c r="I59" s="9"/>
      <c r="J59" s="32"/>
      <c r="K59" s="8"/>
      <c r="L59" s="9"/>
      <c r="M59" s="29"/>
      <c r="N59" s="55"/>
      <c r="S59" s="10"/>
    </row>
    <row r="60" spans="1:19" x14ac:dyDescent="0.25">
      <c r="A60" s="83" t="s">
        <v>120</v>
      </c>
      <c r="B60" s="82" t="s">
        <v>121</v>
      </c>
      <c r="C60" s="7">
        <v>197</v>
      </c>
      <c r="D60" s="7" t="s">
        <v>122</v>
      </c>
      <c r="E60" s="7"/>
      <c r="F60" s="8">
        <v>3.9351851851851851</v>
      </c>
      <c r="G60" s="9">
        <v>3.4256130988307278</v>
      </c>
      <c r="H60" s="8">
        <v>65.311500094108794</v>
      </c>
      <c r="I60" s="9">
        <v>5.4751908328372751</v>
      </c>
      <c r="J60" s="32">
        <f>H60-F60</f>
        <v>61.376314908923611</v>
      </c>
      <c r="K60" s="8">
        <v>11.428571428571429</v>
      </c>
      <c r="L60" s="9">
        <v>4.1513323271815974</v>
      </c>
      <c r="M60" s="29">
        <f>H60-K60</f>
        <v>53.882928665537364</v>
      </c>
      <c r="N60" s="55">
        <f t="shared" ref="N60:N61" si="18">((H60-K60)*100)/H60</f>
        <v>82.501440922190199</v>
      </c>
      <c r="O60" s="80" t="s">
        <v>408</v>
      </c>
      <c r="P60" s="80">
        <f>LEN(S60)</f>
        <v>440</v>
      </c>
      <c r="Q60" s="78">
        <f>LEN(S60)-LEN(SUBSTITUTE(S60,"M",""))</f>
        <v>7</v>
      </c>
      <c r="R60" s="79">
        <f t="shared" ref="R60" si="19">((LEN(S60)-LEN(SUBSTITUTE(S60,"M","")))*100)/LEN(S60)</f>
        <v>1.5909090909090908</v>
      </c>
      <c r="S60" s="94" t="s">
        <v>123</v>
      </c>
    </row>
    <row r="61" spans="1:19" x14ac:dyDescent="0.25">
      <c r="A61" s="83"/>
      <c r="B61" s="82"/>
      <c r="C61" s="7">
        <v>163</v>
      </c>
      <c r="D61" s="7" t="s">
        <v>124</v>
      </c>
      <c r="E61" s="7"/>
      <c r="F61" s="8">
        <v>40.331384015594544</v>
      </c>
      <c r="G61" s="9">
        <v>1.6335933961437239</v>
      </c>
      <c r="H61" s="8">
        <v>86.492374727668832</v>
      </c>
      <c r="I61" s="9">
        <v>3.5997193119517039</v>
      </c>
      <c r="J61" s="32">
        <f>H61-F61</f>
        <v>46.160990712074288</v>
      </c>
      <c r="K61" s="8">
        <v>33.333333333333329</v>
      </c>
      <c r="L61" s="9">
        <v>4.7619047619048178</v>
      </c>
      <c r="M61" s="29">
        <f>H61-K61</f>
        <v>53.159041394335503</v>
      </c>
      <c r="N61" s="55">
        <f t="shared" si="18"/>
        <v>61.460957178841305</v>
      </c>
      <c r="O61" s="80"/>
      <c r="P61" s="80"/>
      <c r="Q61" s="78"/>
      <c r="R61" s="79"/>
      <c r="S61" s="94"/>
    </row>
    <row r="62" spans="1:19" x14ac:dyDescent="0.25">
      <c r="A62" s="26"/>
      <c r="B62" s="11"/>
      <c r="C62" s="7"/>
      <c r="D62" s="7"/>
      <c r="E62" s="7"/>
      <c r="F62" s="8"/>
      <c r="G62" s="9"/>
      <c r="H62" s="8"/>
      <c r="I62" s="9"/>
      <c r="J62" s="32"/>
      <c r="K62" s="8"/>
      <c r="L62" s="9"/>
      <c r="M62" s="29"/>
      <c r="N62" s="55"/>
      <c r="S62" s="10"/>
    </row>
    <row r="63" spans="1:19" x14ac:dyDescent="0.25">
      <c r="A63" s="83" t="s">
        <v>23</v>
      </c>
      <c r="B63" s="82" t="s">
        <v>24</v>
      </c>
      <c r="C63" s="7">
        <v>66</v>
      </c>
      <c r="D63" s="7" t="s">
        <v>25</v>
      </c>
      <c r="E63" s="7"/>
      <c r="F63" s="8">
        <v>33.547008547008545</v>
      </c>
      <c r="G63" s="9">
        <v>8.6558244019355186</v>
      </c>
      <c r="H63" s="8">
        <v>93.277777777777786</v>
      </c>
      <c r="I63" s="9">
        <v>2.2131760318935707</v>
      </c>
      <c r="J63" s="32">
        <f>H63-F63</f>
        <v>59.730769230769241</v>
      </c>
      <c r="K63" s="8">
        <v>18.055555555555554</v>
      </c>
      <c r="L63" s="9">
        <v>6.3646884652164522</v>
      </c>
      <c r="M63" s="29">
        <f>H63-K63</f>
        <v>75.222222222222229</v>
      </c>
      <c r="N63" s="55">
        <f t="shared" ref="N63:N64" si="20">((H63-K63)*100)/H63</f>
        <v>80.643240023823708</v>
      </c>
      <c r="O63" s="80" t="s">
        <v>407</v>
      </c>
      <c r="P63" s="80">
        <f>LEN(S63)</f>
        <v>274</v>
      </c>
      <c r="Q63" s="78">
        <f>LEN(S63)-LEN(SUBSTITUTE(S63,"M",""))</f>
        <v>4</v>
      </c>
      <c r="R63" s="79">
        <f t="shared" ref="R63" si="21">((LEN(S63)-LEN(SUBSTITUTE(S63,"M","")))*100)/LEN(S63)</f>
        <v>1.4598540145985401</v>
      </c>
      <c r="S63" s="92" t="s">
        <v>26</v>
      </c>
    </row>
    <row r="64" spans="1:19" x14ac:dyDescent="0.25">
      <c r="A64" s="83"/>
      <c r="B64" s="82"/>
      <c r="C64" s="7">
        <v>69</v>
      </c>
      <c r="D64" s="7" t="s">
        <v>27</v>
      </c>
      <c r="E64" s="7"/>
      <c r="F64" s="8">
        <v>23.192918192918196</v>
      </c>
      <c r="G64" s="9">
        <v>7.9026774974141327</v>
      </c>
      <c r="H64" s="8">
        <v>89.222222222222214</v>
      </c>
      <c r="I64" s="9">
        <v>2.1169509870286221</v>
      </c>
      <c r="J64" s="32">
        <f>H64-F64</f>
        <v>66.029304029304015</v>
      </c>
      <c r="K64" s="8">
        <v>18.055555555555554</v>
      </c>
      <c r="L64" s="9">
        <v>6.3646884652164522</v>
      </c>
      <c r="M64" s="29">
        <f>H64-K64</f>
        <v>71.166666666666657</v>
      </c>
      <c r="N64" s="55">
        <f t="shared" si="20"/>
        <v>79.763387297633869</v>
      </c>
      <c r="O64" s="80"/>
      <c r="P64" s="80"/>
      <c r="Q64" s="78"/>
      <c r="R64" s="79"/>
      <c r="S64" s="92"/>
    </row>
    <row r="65" spans="1:26" x14ac:dyDescent="0.25">
      <c r="A65" s="26"/>
      <c r="B65" s="11"/>
      <c r="C65" s="7"/>
      <c r="D65" s="7"/>
      <c r="E65" s="7"/>
      <c r="F65" s="8"/>
      <c r="G65" s="9"/>
      <c r="H65" s="8"/>
      <c r="I65" s="9"/>
      <c r="J65" s="32"/>
      <c r="K65" s="8"/>
      <c r="L65" s="9"/>
      <c r="M65" s="29"/>
      <c r="N65" s="55"/>
      <c r="S65" s="10"/>
    </row>
    <row r="66" spans="1:26" ht="60" x14ac:dyDescent="0.25">
      <c r="A66" s="26" t="s">
        <v>87</v>
      </c>
      <c r="B66" s="11" t="s">
        <v>88</v>
      </c>
      <c r="C66" s="7">
        <v>130</v>
      </c>
      <c r="D66" s="7" t="s">
        <v>89</v>
      </c>
      <c r="E66" s="7"/>
      <c r="F66" s="8">
        <v>4.6031746031746037</v>
      </c>
      <c r="G66" s="9">
        <v>3.993570039812421</v>
      </c>
      <c r="H66" s="8">
        <v>75.641025641025649</v>
      </c>
      <c r="I66" s="9">
        <v>5.1217908603687654</v>
      </c>
      <c r="J66" s="32">
        <f>H66-F66</f>
        <v>71.037851037851041</v>
      </c>
      <c r="K66" s="8">
        <v>14.892514892514891</v>
      </c>
      <c r="L66" s="9">
        <v>3.5609474568829249</v>
      </c>
      <c r="M66" s="29">
        <f>H66-K66</f>
        <v>60.74851074851076</v>
      </c>
      <c r="N66" s="55">
        <f>((H66-K66)*100)/H66</f>
        <v>80.311590481082021</v>
      </c>
      <c r="O66" s="43" t="s">
        <v>404</v>
      </c>
      <c r="P66" s="43">
        <f>LEN(S66)</f>
        <v>355</v>
      </c>
      <c r="Q66" s="77">
        <f>LEN(S66)-LEN(SUBSTITUTE(S66,"M",""))</f>
        <v>12</v>
      </c>
      <c r="R66" s="74">
        <f>((LEN(S66)-LEN(SUBSTITUTE(S66,"M","")))*100)/LEN(S66)</f>
        <v>3.380281690140845</v>
      </c>
      <c r="S66" s="22" t="s">
        <v>90</v>
      </c>
    </row>
    <row r="67" spans="1:26" x14ac:dyDescent="0.25">
      <c r="A67" s="26"/>
      <c r="B67" s="11"/>
      <c r="C67" s="7"/>
      <c r="D67" s="7"/>
      <c r="E67" s="7"/>
      <c r="F67" s="8"/>
      <c r="G67" s="9"/>
      <c r="H67" s="8"/>
      <c r="I67" s="9"/>
      <c r="J67" s="32"/>
      <c r="K67" s="8"/>
      <c r="L67" s="9"/>
      <c r="M67" s="29"/>
      <c r="N67" s="55"/>
      <c r="S67" s="10"/>
    </row>
    <row r="68" spans="1:26" s="12" customFormat="1" x14ac:dyDescent="0.25">
      <c r="A68" s="93" t="s">
        <v>28</v>
      </c>
      <c r="B68" s="88" t="s">
        <v>401</v>
      </c>
      <c r="C68" s="7">
        <v>69</v>
      </c>
      <c r="D68" s="7" t="s">
        <v>29</v>
      </c>
      <c r="E68" s="7"/>
      <c r="F68" s="8">
        <v>4.9450549450549453</v>
      </c>
      <c r="G68" s="9">
        <v>4.2913459757728862</v>
      </c>
      <c r="H68" s="8">
        <v>90.606060606060609</v>
      </c>
      <c r="I68" s="9">
        <v>9.1060480007980082</v>
      </c>
      <c r="J68" s="32">
        <f>H68-F68</f>
        <v>85.66100566100566</v>
      </c>
      <c r="K68" s="8">
        <v>19.055944055944057</v>
      </c>
      <c r="L68" s="9">
        <v>8.6833747819493912</v>
      </c>
      <c r="M68" s="29">
        <f>H68-K68</f>
        <v>71.550116550116556</v>
      </c>
      <c r="N68" s="55">
        <f>((H68-K68)*100)/H68</f>
        <v>78.968356058657065</v>
      </c>
      <c r="O68" s="80" t="s">
        <v>404</v>
      </c>
      <c r="P68" s="80">
        <f>LEN(S68)</f>
        <v>547</v>
      </c>
      <c r="Q68" s="78">
        <f>LEN(S68)-LEN(SUBSTITUTE(S68,"M",""))</f>
        <v>21</v>
      </c>
      <c r="R68" s="79">
        <f t="shared" ref="R68" si="22">((LEN(S68)-LEN(SUBSTITUTE(S68,"M","")))*100)/LEN(S68)</f>
        <v>3.8391224862888484</v>
      </c>
      <c r="S68" s="92" t="s">
        <v>30</v>
      </c>
      <c r="T68"/>
      <c r="U68"/>
      <c r="V68"/>
      <c r="W68"/>
      <c r="X68"/>
      <c r="Y68"/>
      <c r="Z68"/>
    </row>
    <row r="69" spans="1:26" s="12" customFormat="1" x14ac:dyDescent="0.25">
      <c r="A69" s="93"/>
      <c r="B69" s="88"/>
      <c r="C69" s="7">
        <v>73</v>
      </c>
      <c r="D69" s="7" t="s">
        <v>31</v>
      </c>
      <c r="E69" s="7"/>
      <c r="F69" s="8">
        <v>18.937728937728938</v>
      </c>
      <c r="G69" s="9">
        <v>3.1589026611502393</v>
      </c>
      <c r="H69" s="8">
        <v>87.272727272727266</v>
      </c>
      <c r="I69" s="9">
        <v>11.059568236905879</v>
      </c>
      <c r="J69" s="32">
        <f>H69-F69</f>
        <v>68.334998334998332</v>
      </c>
      <c r="K69" s="8">
        <v>25.116550116550115</v>
      </c>
      <c r="L69" s="9">
        <v>2.100328821787889</v>
      </c>
      <c r="M69" s="29">
        <f>H69-K69</f>
        <v>62.156177156177151</v>
      </c>
      <c r="N69" s="55">
        <f>((H69-K69)*100)/H69</f>
        <v>71.220619658119659</v>
      </c>
      <c r="O69" s="80"/>
      <c r="P69" s="80"/>
      <c r="Q69" s="78"/>
      <c r="R69" s="79"/>
      <c r="S69" s="92"/>
      <c r="T69"/>
      <c r="U69"/>
      <c r="V69"/>
      <c r="W69"/>
      <c r="X69"/>
      <c r="Y69"/>
      <c r="Z69"/>
    </row>
    <row r="70" spans="1:26" x14ac:dyDescent="0.25">
      <c r="A70" s="93"/>
      <c r="B70" s="88"/>
      <c r="C70" s="7">
        <v>111</v>
      </c>
      <c r="D70" s="7" t="s">
        <v>32</v>
      </c>
      <c r="E70" s="7"/>
      <c r="F70" s="8">
        <v>39.766081871345023</v>
      </c>
      <c r="G70" s="9">
        <v>20.047906101078318</v>
      </c>
      <c r="H70" s="8">
        <v>98.245614035087712</v>
      </c>
      <c r="I70" s="9">
        <v>3.0386856273138241</v>
      </c>
      <c r="J70" s="32">
        <f>H70-F70</f>
        <v>58.479532163742689</v>
      </c>
      <c r="K70" s="8">
        <v>57.001005530417295</v>
      </c>
      <c r="L70" s="9">
        <v>2.7431532788202566</v>
      </c>
      <c r="M70" s="29">
        <f>H70-K70</f>
        <v>41.244608504670417</v>
      </c>
      <c r="N70" s="55">
        <f>((H70-K70)*100)/H70</f>
        <v>41.981119370825247</v>
      </c>
      <c r="O70" s="80"/>
      <c r="P70" s="80"/>
      <c r="Q70" s="78"/>
      <c r="R70" s="79"/>
      <c r="S70" s="92"/>
    </row>
    <row r="71" spans="1:26" x14ac:dyDescent="0.25">
      <c r="A71" s="93"/>
      <c r="B71" s="88"/>
      <c r="C71" s="7">
        <v>114</v>
      </c>
      <c r="D71" s="7" t="s">
        <v>34</v>
      </c>
      <c r="E71" s="7"/>
      <c r="F71" s="8">
        <v>32.061846535530741</v>
      </c>
      <c r="G71" s="9">
        <v>16.316734469020936</v>
      </c>
      <c r="H71" s="8">
        <v>80.227038183694532</v>
      </c>
      <c r="I71" s="9">
        <v>3.8749606611057343</v>
      </c>
      <c r="J71" s="32">
        <f>H71-F71</f>
        <v>48.165191648163791</v>
      </c>
      <c r="K71" s="8">
        <v>52.262443438914026</v>
      </c>
      <c r="L71" s="9">
        <v>2.0109037143247948</v>
      </c>
      <c r="M71" s="29">
        <f>H71-K71</f>
        <v>27.964594744780506</v>
      </c>
      <c r="N71" s="55">
        <f>((H71-K71)*100)/H71</f>
        <v>34.856820565593402</v>
      </c>
      <c r="O71" s="80"/>
      <c r="P71" s="80"/>
      <c r="Q71" s="78"/>
      <c r="R71" s="79"/>
      <c r="S71" s="92"/>
    </row>
    <row r="72" spans="1:26" x14ac:dyDescent="0.25">
      <c r="A72" s="93"/>
      <c r="B72" s="88"/>
      <c r="C72" s="7">
        <v>384</v>
      </c>
      <c r="D72" s="7" t="s">
        <v>33</v>
      </c>
      <c r="E72" s="7"/>
      <c r="F72" s="8">
        <v>55.343915343915342</v>
      </c>
      <c r="G72" s="9">
        <v>1.9135599280449838</v>
      </c>
      <c r="H72" s="8">
        <v>88.648090815273477</v>
      </c>
      <c r="I72" s="9">
        <v>0.7149848534856047</v>
      </c>
      <c r="J72" s="32">
        <f>H72-F72</f>
        <v>33.304175471358135</v>
      </c>
      <c r="K72" s="8">
        <v>60.404040404040394</v>
      </c>
      <c r="L72" s="9">
        <v>6.0706986671986725</v>
      </c>
      <c r="M72" s="29">
        <f>H72-K72</f>
        <v>28.244050411233083</v>
      </c>
      <c r="N72" s="55">
        <f>((H72-K72)*100)/H72</f>
        <v>31.860867111158157</v>
      </c>
      <c r="O72" s="80"/>
      <c r="P72" s="80"/>
      <c r="Q72" s="78"/>
      <c r="R72" s="79"/>
      <c r="S72" s="92"/>
    </row>
    <row r="73" spans="1:26" x14ac:dyDescent="0.25">
      <c r="A73" s="26"/>
      <c r="B73" s="11"/>
      <c r="C73" s="7"/>
      <c r="D73" s="7"/>
      <c r="E73" s="7"/>
      <c r="F73" s="8"/>
      <c r="G73" s="9"/>
      <c r="H73" s="8"/>
      <c r="I73" s="9"/>
      <c r="J73" s="32"/>
      <c r="K73" s="8"/>
      <c r="L73" s="9"/>
      <c r="M73" s="29"/>
      <c r="N73" s="55"/>
      <c r="S73" s="10"/>
    </row>
    <row r="74" spans="1:26" x14ac:dyDescent="0.25">
      <c r="A74" s="83" t="s">
        <v>203</v>
      </c>
      <c r="B74" s="82" t="s">
        <v>204</v>
      </c>
      <c r="C74" s="7">
        <v>480</v>
      </c>
      <c r="D74" s="7" t="s">
        <v>207</v>
      </c>
      <c r="E74" s="7"/>
      <c r="F74" s="8">
        <v>4.9450549450549453</v>
      </c>
      <c r="G74" s="9">
        <v>4.2913459757728862</v>
      </c>
      <c r="H74" s="8">
        <v>41.70940170940171</v>
      </c>
      <c r="I74" s="9">
        <v>4.3614874605719871</v>
      </c>
      <c r="J74" s="32">
        <f t="shared" ref="J74:J83" si="23">H74-F74</f>
        <v>36.764346764346769</v>
      </c>
      <c r="K74" s="8">
        <v>9.2592592592592577</v>
      </c>
      <c r="L74" s="9">
        <v>8.4862512869552607</v>
      </c>
      <c r="M74" s="29">
        <f t="shared" ref="M74:M83" si="24">H74-K74</f>
        <v>32.450142450142451</v>
      </c>
      <c r="N74" s="55">
        <f t="shared" ref="N74:N83" si="25">((H74-K74)*100)/H74</f>
        <v>77.800546448087431</v>
      </c>
      <c r="O74" s="80" t="s">
        <v>410</v>
      </c>
      <c r="P74" s="80">
        <f>LEN(S74)</f>
        <v>529</v>
      </c>
      <c r="Q74" s="78">
        <f>LEN(S74)-LEN(SUBSTITUTE(S74,"M",""))</f>
        <v>19</v>
      </c>
      <c r="R74" s="79">
        <f t="shared" ref="R74" si="26">((LEN(S74)-LEN(SUBSTITUTE(S74,"M","")))*100)/LEN(S74)</f>
        <v>3.5916824196597354</v>
      </c>
      <c r="S74" s="81" t="s">
        <v>206</v>
      </c>
    </row>
    <row r="75" spans="1:26" x14ac:dyDescent="0.25">
      <c r="A75" s="83"/>
      <c r="B75" s="82"/>
      <c r="C75" s="7">
        <v>116</v>
      </c>
      <c r="D75" s="7" t="s">
        <v>208</v>
      </c>
      <c r="E75" s="7"/>
      <c r="F75" s="8">
        <v>15.15151515151515</v>
      </c>
      <c r="G75" s="9">
        <v>2.624319405407376</v>
      </c>
      <c r="H75" s="8">
        <v>41.951754385964911</v>
      </c>
      <c r="I75" s="9">
        <v>1.8797070801841844</v>
      </c>
      <c r="J75" s="32">
        <f t="shared" si="23"/>
        <v>26.800239234449762</v>
      </c>
      <c r="K75" s="8">
        <v>10.966810966810966</v>
      </c>
      <c r="L75" s="9">
        <v>5.0314006844476609</v>
      </c>
      <c r="M75" s="29">
        <f t="shared" si="24"/>
        <v>30.984943419153943</v>
      </c>
      <c r="N75" s="55">
        <f t="shared" si="25"/>
        <v>73.858516461757432</v>
      </c>
      <c r="O75" s="80"/>
      <c r="P75" s="80"/>
      <c r="Q75" s="78"/>
      <c r="R75" s="79"/>
      <c r="S75" s="81"/>
    </row>
    <row r="76" spans="1:26" x14ac:dyDescent="0.25">
      <c r="A76" s="83"/>
      <c r="B76" s="82"/>
      <c r="C76" s="7">
        <v>217</v>
      </c>
      <c r="D76" s="7" t="s">
        <v>205</v>
      </c>
      <c r="E76" s="7"/>
      <c r="F76" s="8">
        <v>18.442489410231342</v>
      </c>
      <c r="G76" s="9">
        <v>4.7971429991317942</v>
      </c>
      <c r="H76" s="8">
        <v>53.333333333333336</v>
      </c>
      <c r="I76" s="9">
        <v>6.9373073120352009</v>
      </c>
      <c r="J76" s="32">
        <f t="shared" si="23"/>
        <v>34.890843923101997</v>
      </c>
      <c r="K76" s="8">
        <v>15.80808080808081</v>
      </c>
      <c r="L76" s="9">
        <v>8.2382082206179081</v>
      </c>
      <c r="M76" s="29">
        <f t="shared" si="24"/>
        <v>37.525252525252526</v>
      </c>
      <c r="N76" s="55">
        <f t="shared" si="25"/>
        <v>70.359848484848484</v>
      </c>
      <c r="O76" s="80"/>
      <c r="P76" s="80"/>
      <c r="Q76" s="78"/>
      <c r="R76" s="79"/>
      <c r="S76" s="81"/>
    </row>
    <row r="77" spans="1:26" x14ac:dyDescent="0.25">
      <c r="A77" s="83"/>
      <c r="B77" s="82"/>
      <c r="C77" s="7">
        <v>268</v>
      </c>
      <c r="D77" s="7" t="s">
        <v>211</v>
      </c>
      <c r="E77" s="7"/>
      <c r="F77" s="8">
        <v>9.4067157140162223</v>
      </c>
      <c r="G77" s="9">
        <v>3.5933566854758965</v>
      </c>
      <c r="H77" s="8">
        <v>33.415032679738566</v>
      </c>
      <c r="I77" s="9">
        <v>4.0447365341459349</v>
      </c>
      <c r="J77" s="32">
        <f t="shared" si="23"/>
        <v>24.008316965722344</v>
      </c>
      <c r="K77" s="8">
        <v>16.630591630591628</v>
      </c>
      <c r="L77" s="9">
        <v>9.6849882818606048</v>
      </c>
      <c r="M77" s="29">
        <f t="shared" si="24"/>
        <v>16.784441049146938</v>
      </c>
      <c r="N77" s="55">
        <f t="shared" si="25"/>
        <v>50.230209887911613</v>
      </c>
      <c r="O77" s="80"/>
      <c r="P77" s="80"/>
      <c r="Q77" s="78"/>
      <c r="R77" s="79"/>
      <c r="S77" s="81"/>
    </row>
    <row r="78" spans="1:26" x14ac:dyDescent="0.25">
      <c r="A78" s="83"/>
      <c r="B78" s="82"/>
      <c r="C78" s="7">
        <v>265</v>
      </c>
      <c r="D78" s="7" t="s">
        <v>212</v>
      </c>
      <c r="E78" s="7"/>
      <c r="F78" s="8">
        <v>13.354084135068854</v>
      </c>
      <c r="G78" s="9">
        <v>5.8916656202878164</v>
      </c>
      <c r="H78" s="8">
        <v>31.956115779645188</v>
      </c>
      <c r="I78" s="9">
        <v>13.092866165250719</v>
      </c>
      <c r="J78" s="32">
        <f t="shared" si="23"/>
        <v>18.602031644576336</v>
      </c>
      <c r="K78" s="8">
        <v>16.450216450216448</v>
      </c>
      <c r="L78" s="9">
        <v>2.7121134385587906</v>
      </c>
      <c r="M78" s="29">
        <f t="shared" si="24"/>
        <v>15.50589932942874</v>
      </c>
      <c r="N78" s="55">
        <f t="shared" si="25"/>
        <v>48.522478252207982</v>
      </c>
      <c r="O78" s="80"/>
      <c r="P78" s="80"/>
      <c r="Q78" s="78"/>
      <c r="R78" s="79"/>
      <c r="S78" s="81"/>
    </row>
    <row r="79" spans="1:26" x14ac:dyDescent="0.25">
      <c r="A79" s="83"/>
      <c r="B79" s="82"/>
      <c r="C79" s="7">
        <v>395</v>
      </c>
      <c r="D79" s="7" t="s">
        <v>209</v>
      </c>
      <c r="E79" s="7"/>
      <c r="F79" s="8">
        <v>20.011390701045872</v>
      </c>
      <c r="G79" s="9">
        <v>7.204601202468063</v>
      </c>
      <c r="H79" s="8">
        <v>44.059829059829063</v>
      </c>
      <c r="I79" s="9">
        <v>10.288677874020232</v>
      </c>
      <c r="J79" s="32">
        <f t="shared" si="23"/>
        <v>24.048438358783191</v>
      </c>
      <c r="K79" s="8">
        <v>25.024470990985453</v>
      </c>
      <c r="L79" s="9">
        <v>6.4003970435043058</v>
      </c>
      <c r="M79" s="29">
        <f t="shared" si="24"/>
        <v>19.03535806884361</v>
      </c>
      <c r="N79" s="55">
        <f t="shared" si="25"/>
        <v>43.203431504455914</v>
      </c>
      <c r="O79" s="80"/>
      <c r="P79" s="80"/>
      <c r="Q79" s="78"/>
      <c r="R79" s="79"/>
      <c r="S79" s="81"/>
    </row>
    <row r="80" spans="1:26" x14ac:dyDescent="0.25">
      <c r="A80" s="83"/>
      <c r="B80" s="82"/>
      <c r="C80" s="7">
        <v>256</v>
      </c>
      <c r="D80" s="7" t="s">
        <v>215</v>
      </c>
      <c r="E80" s="7"/>
      <c r="F80" s="8">
        <v>15.657423127711752</v>
      </c>
      <c r="G80" s="9">
        <v>1.0813329928175037</v>
      </c>
      <c r="H80" s="8">
        <v>20.564892623716151</v>
      </c>
      <c r="I80" s="9">
        <v>3.9042317188790401</v>
      </c>
      <c r="J80" s="32">
        <f t="shared" si="23"/>
        <v>4.9074694960043992</v>
      </c>
      <c r="K80" s="8">
        <v>14.862914862914861</v>
      </c>
      <c r="L80" s="9">
        <v>1.5954793930372275</v>
      </c>
      <c r="M80" s="29">
        <f t="shared" si="24"/>
        <v>5.7019777608012898</v>
      </c>
      <c r="N80" s="55">
        <f t="shared" si="25"/>
        <v>27.726756784645548</v>
      </c>
      <c r="O80" s="80"/>
      <c r="P80" s="80"/>
      <c r="Q80" s="78"/>
      <c r="R80" s="79"/>
      <c r="S80" s="81"/>
    </row>
    <row r="81" spans="1:26" x14ac:dyDescent="0.25">
      <c r="A81" s="83"/>
      <c r="B81" s="82"/>
      <c r="C81" s="7">
        <v>198</v>
      </c>
      <c r="D81" s="7" t="s">
        <v>213</v>
      </c>
      <c r="E81" s="7"/>
      <c r="F81" s="8">
        <v>45.31200342256448</v>
      </c>
      <c r="G81" s="9">
        <v>4.8784475234822553</v>
      </c>
      <c r="H81" s="8">
        <v>60.130378096479795</v>
      </c>
      <c r="I81" s="9">
        <v>5.9593487552440081</v>
      </c>
      <c r="J81" s="32">
        <f t="shared" si="23"/>
        <v>14.818374673915315</v>
      </c>
      <c r="K81" s="8">
        <v>46.407467096427609</v>
      </c>
      <c r="L81" s="9">
        <v>3.6793440435597855</v>
      </c>
      <c r="M81" s="29">
        <f t="shared" si="24"/>
        <v>13.722911000052186</v>
      </c>
      <c r="N81" s="55">
        <f t="shared" si="25"/>
        <v>22.821927010060769</v>
      </c>
      <c r="O81" s="80"/>
      <c r="P81" s="80"/>
      <c r="Q81" s="78"/>
      <c r="R81" s="79"/>
      <c r="S81" s="81"/>
    </row>
    <row r="82" spans="1:26" x14ac:dyDescent="0.25">
      <c r="A82" s="83"/>
      <c r="B82" s="82"/>
      <c r="C82" s="7">
        <v>54</v>
      </c>
      <c r="D82" s="7" t="s">
        <v>210</v>
      </c>
      <c r="E82" s="7"/>
      <c r="F82" s="8">
        <v>57.294181226025081</v>
      </c>
      <c r="G82" s="9">
        <v>3.3711930446564873</v>
      </c>
      <c r="H82" s="8">
        <v>83.618133583021233</v>
      </c>
      <c r="I82" s="9">
        <v>0.66211948380683983</v>
      </c>
      <c r="J82" s="32">
        <f t="shared" si="23"/>
        <v>26.323952356996152</v>
      </c>
      <c r="K82" s="8">
        <v>64.975845410628025</v>
      </c>
      <c r="L82" s="9">
        <v>1.8236315061040391</v>
      </c>
      <c r="M82" s="29">
        <f t="shared" si="24"/>
        <v>18.642288172393208</v>
      </c>
      <c r="N82" s="55">
        <f t="shared" si="25"/>
        <v>22.294551879568079</v>
      </c>
      <c r="O82" s="80"/>
      <c r="P82" s="80"/>
      <c r="Q82" s="78"/>
      <c r="R82" s="79"/>
      <c r="S82" s="81"/>
    </row>
    <row r="83" spans="1:26" x14ac:dyDescent="0.25">
      <c r="A83" s="83"/>
      <c r="B83" s="82"/>
      <c r="C83" s="7">
        <v>389</v>
      </c>
      <c r="D83" s="7" t="s">
        <v>214</v>
      </c>
      <c r="E83" s="7"/>
      <c r="F83" s="8">
        <v>47.00605778191985</v>
      </c>
      <c r="G83" s="9">
        <v>14.967262110963686</v>
      </c>
      <c r="H83" s="8">
        <v>74.525166191832867</v>
      </c>
      <c r="I83" s="9">
        <v>18.620191705187612</v>
      </c>
      <c r="J83" s="32">
        <f t="shared" si="23"/>
        <v>27.519108409913017</v>
      </c>
      <c r="K83" s="8">
        <v>62.833231935210641</v>
      </c>
      <c r="L83" s="9">
        <v>5.500544204596916</v>
      </c>
      <c r="M83" s="29">
        <f t="shared" si="24"/>
        <v>11.691934256622226</v>
      </c>
      <c r="N83" s="55">
        <f t="shared" si="25"/>
        <v>15.688571866483851</v>
      </c>
      <c r="O83" s="80"/>
      <c r="P83" s="80"/>
      <c r="Q83" s="78"/>
      <c r="R83" s="79"/>
      <c r="S83" s="81"/>
    </row>
    <row r="84" spans="1:26" x14ac:dyDescent="0.25">
      <c r="A84" s="26"/>
      <c r="B84" s="11"/>
      <c r="C84" s="7"/>
      <c r="D84" s="7"/>
      <c r="E84" s="7"/>
      <c r="F84" s="8"/>
      <c r="G84" s="9"/>
      <c r="H84" s="8"/>
      <c r="I84" s="9"/>
      <c r="J84" s="32"/>
      <c r="K84" s="8"/>
      <c r="L84" s="9"/>
      <c r="M84" s="29"/>
      <c r="N84" s="55"/>
      <c r="S84" s="10"/>
    </row>
    <row r="85" spans="1:26" ht="15" customHeight="1" x14ac:dyDescent="0.25">
      <c r="A85" s="89" t="s">
        <v>35</v>
      </c>
      <c r="B85" s="90" t="s">
        <v>423</v>
      </c>
      <c r="C85" s="7">
        <v>341</v>
      </c>
      <c r="D85" s="7" t="s">
        <v>36</v>
      </c>
      <c r="E85" s="7"/>
      <c r="F85" s="8">
        <v>29.537001897533205</v>
      </c>
      <c r="G85" s="9">
        <v>4.7954189499077264</v>
      </c>
      <c r="H85" s="8">
        <v>89.146825396825406</v>
      </c>
      <c r="I85" s="9">
        <v>6.8429948015005513</v>
      </c>
      <c r="J85" s="32">
        <f>H85-F85</f>
        <v>59.609823499292204</v>
      </c>
      <c r="K85" s="8">
        <v>19.914529914529915</v>
      </c>
      <c r="L85" s="9">
        <v>8.771829474494341</v>
      </c>
      <c r="M85" s="29">
        <f>H85-K85</f>
        <v>69.232295482295484</v>
      </c>
      <c r="N85" s="55">
        <f t="shared" ref="N85:N87" si="27">((H85-K85)*100)/H85</f>
        <v>77.660976904244208</v>
      </c>
      <c r="O85" s="80" t="s">
        <v>415</v>
      </c>
      <c r="P85" s="80">
        <f>LEN(S85)</f>
        <v>435</v>
      </c>
      <c r="Q85" s="78">
        <f>LEN(S85)-LEN(SUBSTITUTE(S85,"M",""))</f>
        <v>9</v>
      </c>
      <c r="R85" s="79">
        <f t="shared" ref="R85" si="28">((LEN(S85)-LEN(SUBSTITUTE(S85,"M","")))*100)/LEN(S85)</f>
        <v>2.0689655172413794</v>
      </c>
      <c r="S85" s="81" t="s">
        <v>438</v>
      </c>
    </row>
    <row r="86" spans="1:26" x14ac:dyDescent="0.25">
      <c r="A86" s="89"/>
      <c r="B86" s="90"/>
      <c r="C86" s="7">
        <v>127</v>
      </c>
      <c r="D86" s="7" t="s">
        <v>37</v>
      </c>
      <c r="E86" s="7"/>
      <c r="F86" s="8">
        <v>58.241758241758241</v>
      </c>
      <c r="G86" s="9">
        <v>12.673145708429464</v>
      </c>
      <c r="H86" s="8">
        <v>86.615136876006432</v>
      </c>
      <c r="I86" s="9">
        <v>2.4622583862285743</v>
      </c>
      <c r="J86" s="32">
        <f>H86-F86</f>
        <v>28.373378634248191</v>
      </c>
      <c r="K86" s="8">
        <v>33.333333333333336</v>
      </c>
      <c r="L86" s="9">
        <v>5.2486388108147954</v>
      </c>
      <c r="M86" s="29">
        <f>H86-K86</f>
        <v>53.281803542673096</v>
      </c>
      <c r="N86" s="55">
        <f t="shared" si="27"/>
        <v>61.515579683200706</v>
      </c>
      <c r="O86" s="80"/>
      <c r="P86" s="80"/>
      <c r="Q86" s="78"/>
      <c r="R86" s="79"/>
      <c r="S86" s="81"/>
    </row>
    <row r="87" spans="1:26" x14ac:dyDescent="0.25">
      <c r="A87" s="89"/>
      <c r="B87" s="90"/>
      <c r="C87" s="7">
        <v>389</v>
      </c>
      <c r="D87" s="7" t="s">
        <v>38</v>
      </c>
      <c r="E87" s="7"/>
      <c r="F87" s="8">
        <v>87.407407407407405</v>
      </c>
      <c r="G87" s="9">
        <v>6.7890010295642051</v>
      </c>
      <c r="H87" s="8">
        <v>100</v>
      </c>
      <c r="I87" s="9">
        <v>0</v>
      </c>
      <c r="J87" s="32">
        <f>H87-F87</f>
        <v>12.592592592592595</v>
      </c>
      <c r="K87" s="8">
        <v>89.411764705882362</v>
      </c>
      <c r="L87" s="9">
        <v>3.4855664381629716</v>
      </c>
      <c r="M87" s="29">
        <f>H87-K87</f>
        <v>10.588235294117638</v>
      </c>
      <c r="N87" s="55">
        <f t="shared" si="27"/>
        <v>10.588235294117638</v>
      </c>
      <c r="O87" s="80"/>
      <c r="P87" s="80"/>
      <c r="Q87" s="78"/>
      <c r="R87" s="79"/>
      <c r="S87" s="81"/>
    </row>
    <row r="88" spans="1:26" x14ac:dyDescent="0.25">
      <c r="A88" s="26"/>
      <c r="B88" s="11"/>
      <c r="C88" s="7"/>
      <c r="D88" s="7"/>
      <c r="E88" s="7"/>
      <c r="F88" s="8"/>
      <c r="G88" s="9"/>
      <c r="H88" s="8"/>
      <c r="I88" s="9"/>
      <c r="J88" s="32"/>
      <c r="K88" s="8"/>
      <c r="L88" s="9"/>
      <c r="M88" s="29"/>
      <c r="N88" s="55"/>
      <c r="S88" s="10"/>
    </row>
    <row r="89" spans="1:26" s="12" customFormat="1" x14ac:dyDescent="0.25">
      <c r="A89" s="83" t="s">
        <v>96</v>
      </c>
      <c r="B89" s="82" t="s">
        <v>97</v>
      </c>
      <c r="C89" s="7">
        <v>159</v>
      </c>
      <c r="D89" s="7" t="s">
        <v>98</v>
      </c>
      <c r="E89" s="7"/>
      <c r="F89" s="8">
        <v>37.280701754385966</v>
      </c>
      <c r="G89" s="9">
        <v>0.37983570341423006</v>
      </c>
      <c r="H89" s="8">
        <v>79.545454545454547</v>
      </c>
      <c r="I89" s="9">
        <v>3.9364791081110897</v>
      </c>
      <c r="J89" s="32">
        <f>H89-F89</f>
        <v>42.264752791068581</v>
      </c>
      <c r="K89" s="8">
        <v>19.963369963369964</v>
      </c>
      <c r="L89" s="9">
        <v>4.0500630746329609</v>
      </c>
      <c r="M89" s="29">
        <f>H89-K89</f>
        <v>59.582084582084583</v>
      </c>
      <c r="N89" s="55">
        <f t="shared" ref="N89:N90" si="29">((H89-K89)*100)/H89</f>
        <v>74.903192046049185</v>
      </c>
      <c r="O89" s="80" t="s">
        <v>411</v>
      </c>
      <c r="P89" s="80">
        <f>LEN(S89)</f>
        <v>519</v>
      </c>
      <c r="Q89" s="78">
        <f>LEN(S89)-LEN(SUBSTITUTE(S89,"M",""))</f>
        <v>17</v>
      </c>
      <c r="R89" s="79">
        <f t="shared" ref="R89" si="30">((LEN(S89)-LEN(SUBSTITUTE(S89,"M","")))*100)/LEN(S89)</f>
        <v>3.2755298651252409</v>
      </c>
      <c r="S89" s="81" t="s">
        <v>99</v>
      </c>
      <c r="T89"/>
      <c r="U89"/>
      <c r="V89"/>
      <c r="W89"/>
      <c r="X89"/>
      <c r="Y89"/>
      <c r="Z89"/>
    </row>
    <row r="90" spans="1:26" s="12" customFormat="1" x14ac:dyDescent="0.25">
      <c r="A90" s="83"/>
      <c r="B90" s="82"/>
      <c r="C90" s="7">
        <v>361</v>
      </c>
      <c r="D90" s="7" t="s">
        <v>100</v>
      </c>
      <c r="E90" s="7"/>
      <c r="F90" s="8">
        <v>16.893939393939394</v>
      </c>
      <c r="G90" s="9">
        <v>3.9123488889925371</v>
      </c>
      <c r="H90" s="8">
        <v>62.878787878787875</v>
      </c>
      <c r="I90" s="9">
        <v>4.2180033051742534</v>
      </c>
      <c r="J90" s="32">
        <f>H90-F90</f>
        <v>45.984848484848484</v>
      </c>
      <c r="K90" s="8">
        <v>25</v>
      </c>
      <c r="L90" s="9">
        <v>5</v>
      </c>
      <c r="M90" s="29">
        <f>H90-K90</f>
        <v>37.878787878787875</v>
      </c>
      <c r="N90" s="55">
        <f t="shared" si="29"/>
        <v>60.240963855421683</v>
      </c>
      <c r="O90" s="80"/>
      <c r="P90" s="80"/>
      <c r="Q90" s="78"/>
      <c r="R90" s="79"/>
      <c r="S90" s="81" t="s">
        <v>99</v>
      </c>
      <c r="T90"/>
      <c r="U90"/>
      <c r="V90"/>
      <c r="W90"/>
      <c r="X90"/>
      <c r="Y90"/>
      <c r="Z90"/>
    </row>
    <row r="91" spans="1:26" s="12" customFormat="1" x14ac:dyDescent="0.25">
      <c r="A91" s="26"/>
      <c r="B91" s="11"/>
      <c r="C91" s="7"/>
      <c r="D91" s="7"/>
      <c r="E91" s="7"/>
      <c r="F91" s="8"/>
      <c r="G91" s="9"/>
      <c r="H91" s="8"/>
      <c r="I91" s="9"/>
      <c r="J91" s="32"/>
      <c r="K91" s="8"/>
      <c r="L91" s="9"/>
      <c r="M91" s="29"/>
      <c r="N91" s="55"/>
      <c r="O91" s="43"/>
      <c r="P91" s="43"/>
      <c r="Q91" s="43"/>
      <c r="R91" s="74"/>
      <c r="S91" s="10"/>
      <c r="T91"/>
      <c r="U91"/>
      <c r="V91"/>
      <c r="W91"/>
      <c r="X91"/>
      <c r="Y91"/>
      <c r="Z91"/>
    </row>
    <row r="92" spans="1:26" x14ac:dyDescent="0.25">
      <c r="A92" s="87" t="s">
        <v>91</v>
      </c>
      <c r="B92" s="82" t="s">
        <v>92</v>
      </c>
      <c r="C92" s="7">
        <v>321</v>
      </c>
      <c r="D92" s="7" t="s">
        <v>93</v>
      </c>
      <c r="E92" s="7"/>
      <c r="F92" s="8">
        <v>33.662642219533986</v>
      </c>
      <c r="G92" s="9">
        <v>7.8385690485073649</v>
      </c>
      <c r="H92" s="8">
        <v>82.097392164132984</v>
      </c>
      <c r="I92" s="9">
        <v>5.7184187779910669</v>
      </c>
      <c r="J92" s="32">
        <f>H92-F92</f>
        <v>48.434749944598998</v>
      </c>
      <c r="K92" s="8">
        <v>22.410256410256409</v>
      </c>
      <c r="L92" s="9">
        <v>4.8561151184246754</v>
      </c>
      <c r="M92" s="29">
        <f>H92-K92</f>
        <v>59.687135753876575</v>
      </c>
      <c r="N92" s="55">
        <f t="shared" ref="N92:N93" si="31">((H92-K92)*100)/H92</f>
        <v>72.702840103065924</v>
      </c>
      <c r="O92" s="80" t="s">
        <v>406</v>
      </c>
      <c r="P92" s="80">
        <f>LEN(S92)</f>
        <v>493</v>
      </c>
      <c r="Q92" s="78">
        <f>LEN(S92)-LEN(SUBSTITUTE(S92,"M",""))</f>
        <v>9</v>
      </c>
      <c r="R92" s="79">
        <f t="shared" ref="R92" si="32">((LEN(S92)-LEN(SUBSTITUTE(S92,"M","")))*100)/LEN(S92)</f>
        <v>1.8255578093306288</v>
      </c>
      <c r="S92" s="81" t="s">
        <v>94</v>
      </c>
    </row>
    <row r="93" spans="1:26" x14ac:dyDescent="0.25">
      <c r="A93" s="87"/>
      <c r="B93" s="82"/>
      <c r="C93" s="7">
        <v>298</v>
      </c>
      <c r="D93" s="7" t="s">
        <v>95</v>
      </c>
      <c r="E93" s="7"/>
      <c r="F93" s="8">
        <v>33.083347299033569</v>
      </c>
      <c r="G93" s="9">
        <v>1.9361644076080733</v>
      </c>
      <c r="H93" s="8">
        <v>75.55147058823529</v>
      </c>
      <c r="I93" s="9">
        <v>2.3469017159565628</v>
      </c>
      <c r="J93" s="32">
        <f>H93-F93</f>
        <v>42.468123289201721</v>
      </c>
      <c r="K93" s="8">
        <v>32.84019313431078</v>
      </c>
      <c r="L93" s="9">
        <v>4.6905045612329754</v>
      </c>
      <c r="M93" s="29">
        <f>H93-K93</f>
        <v>42.711277453924509</v>
      </c>
      <c r="N93" s="55">
        <f t="shared" si="31"/>
        <v>56.532688406167729</v>
      </c>
      <c r="O93" s="80"/>
      <c r="P93" s="80"/>
      <c r="Q93" s="78"/>
      <c r="R93" s="79"/>
      <c r="S93" s="81"/>
    </row>
    <row r="94" spans="1:26" x14ac:dyDescent="0.25">
      <c r="A94" s="26"/>
      <c r="B94" s="11"/>
      <c r="C94" s="7"/>
      <c r="D94" s="7"/>
      <c r="E94" s="7"/>
      <c r="F94" s="8"/>
      <c r="G94" s="9"/>
      <c r="H94" s="8"/>
      <c r="I94" s="9"/>
      <c r="J94" s="32"/>
      <c r="K94" s="8"/>
      <c r="L94" s="9"/>
      <c r="M94" s="29"/>
      <c r="N94" s="55"/>
      <c r="S94" s="10"/>
    </row>
    <row r="95" spans="1:26" x14ac:dyDescent="0.25">
      <c r="A95" s="83" t="s">
        <v>236</v>
      </c>
      <c r="B95" s="82" t="s">
        <v>237</v>
      </c>
      <c r="C95" s="7">
        <v>230</v>
      </c>
      <c r="D95" s="7" t="s">
        <v>238</v>
      </c>
      <c r="E95" s="7"/>
      <c r="F95" s="8">
        <v>9.1851004322400183</v>
      </c>
      <c r="G95" s="9">
        <v>1.175569101082258</v>
      </c>
      <c r="H95" s="8">
        <v>44.253663003663007</v>
      </c>
      <c r="I95" s="9">
        <v>1.7050866466451868</v>
      </c>
      <c r="J95" s="32">
        <f>H95-F95</f>
        <v>35.068562571422987</v>
      </c>
      <c r="K95" s="8">
        <v>12.222222222222221</v>
      </c>
      <c r="L95" s="9">
        <v>3.8490017945975046</v>
      </c>
      <c r="M95" s="29">
        <f>H95-K95</f>
        <v>32.031440781440786</v>
      </c>
      <c r="N95" s="55">
        <f>((H95-K95)*100)/H95</f>
        <v>72.381445076737378</v>
      </c>
      <c r="O95" s="80" t="s">
        <v>411</v>
      </c>
      <c r="P95" s="80">
        <f>LEN(S95)</f>
        <v>326</v>
      </c>
      <c r="Q95" s="78">
        <f>LEN(S95)-LEN(SUBSTITUTE(S95,"M",""))</f>
        <v>13</v>
      </c>
      <c r="R95" s="79">
        <f t="shared" ref="R95" si="33">((LEN(S95)-LEN(SUBSTITUTE(S95,"M","")))*100)/LEN(S95)</f>
        <v>3.9877300613496933</v>
      </c>
      <c r="S95" s="81" t="s">
        <v>239</v>
      </c>
    </row>
    <row r="96" spans="1:26" x14ac:dyDescent="0.25">
      <c r="A96" s="83"/>
      <c r="B96" s="82"/>
      <c r="C96" s="7">
        <v>106</v>
      </c>
      <c r="D96" s="7" t="s">
        <v>241</v>
      </c>
      <c r="E96" s="7"/>
      <c r="F96" s="8">
        <v>38.288833319889221</v>
      </c>
      <c r="G96" s="9">
        <v>4.8847213166229366</v>
      </c>
      <c r="H96" s="8">
        <v>44.268077601410937</v>
      </c>
      <c r="I96" s="9">
        <v>17.471884362758754</v>
      </c>
      <c r="J96" s="32">
        <f>H96-F96</f>
        <v>5.9792442815217157</v>
      </c>
      <c r="K96" s="8">
        <v>32.789855072463773</v>
      </c>
      <c r="L96" s="9">
        <v>4.0791051627528008</v>
      </c>
      <c r="M96" s="29">
        <f>H96-K96</f>
        <v>11.478222528947164</v>
      </c>
      <c r="N96" s="55">
        <f>((H96-K96)*100)/H96</f>
        <v>25.928893123159529</v>
      </c>
      <c r="O96" s="80"/>
      <c r="P96" s="80"/>
      <c r="Q96" s="78"/>
      <c r="R96" s="79"/>
      <c r="S96" s="81"/>
    </row>
    <row r="97" spans="1:26" x14ac:dyDescent="0.25">
      <c r="A97" s="83"/>
      <c r="B97" s="82"/>
      <c r="C97" s="7">
        <v>107</v>
      </c>
      <c r="D97" s="7" t="s">
        <v>240</v>
      </c>
      <c r="E97" s="7"/>
      <c r="F97" s="8">
        <v>29.395552687478148</v>
      </c>
      <c r="G97" s="9">
        <v>2.8640229920654821</v>
      </c>
      <c r="H97" s="8">
        <v>47.125220458553791</v>
      </c>
      <c r="I97" s="9">
        <v>12.58884979873671</v>
      </c>
      <c r="J97" s="32">
        <f>H97-F97</f>
        <v>17.729667771075643</v>
      </c>
      <c r="K97" s="8">
        <v>35.628019323671502</v>
      </c>
      <c r="L97" s="9">
        <v>5.6634657428470359</v>
      </c>
      <c r="M97" s="29">
        <f>H97-K97</f>
        <v>11.497201134882289</v>
      </c>
      <c r="N97" s="55">
        <f>((H97-K97)*100)/H97</f>
        <v>24.397129653735995</v>
      </c>
      <c r="O97" s="80"/>
      <c r="P97" s="80"/>
      <c r="Q97" s="78"/>
      <c r="R97" s="79"/>
      <c r="S97" s="81"/>
    </row>
    <row r="98" spans="1:26" x14ac:dyDescent="0.25">
      <c r="A98" s="26"/>
      <c r="B98" s="11"/>
      <c r="C98" s="7"/>
      <c r="D98" s="7"/>
      <c r="E98" s="7"/>
      <c r="F98" s="8"/>
      <c r="G98" s="9"/>
      <c r="H98" s="8"/>
      <c r="I98" s="9"/>
      <c r="J98" s="32"/>
      <c r="K98" s="8"/>
      <c r="L98" s="9"/>
      <c r="M98" s="29"/>
      <c r="N98" s="55"/>
      <c r="S98" s="10"/>
    </row>
    <row r="99" spans="1:26" s="6" customFormat="1" ht="30" x14ac:dyDescent="0.25">
      <c r="A99" s="27" t="s">
        <v>116</v>
      </c>
      <c r="B99" s="21" t="s">
        <v>117</v>
      </c>
      <c r="C99" s="34">
        <v>107</v>
      </c>
      <c r="D99" s="34" t="s">
        <v>118</v>
      </c>
      <c r="E99" s="34"/>
      <c r="F99" s="35">
        <v>36.254789272030649</v>
      </c>
      <c r="G99" s="36">
        <v>2.5392176516880411</v>
      </c>
      <c r="H99" s="35">
        <v>75.432900432900439</v>
      </c>
      <c r="I99" s="36">
        <v>2.9460297811290435</v>
      </c>
      <c r="J99" s="32">
        <f>H99-F99</f>
        <v>39.17811116086979</v>
      </c>
      <c r="K99" s="35">
        <v>21.329365079365079</v>
      </c>
      <c r="L99" s="36">
        <v>6.357726178576244</v>
      </c>
      <c r="M99" s="37">
        <f>H99-K99</f>
        <v>54.103535353535364</v>
      </c>
      <c r="N99" s="55">
        <f>((H99-K99)*100)/H99</f>
        <v>71.724055475848886</v>
      </c>
      <c r="O99" s="42" t="s">
        <v>407</v>
      </c>
      <c r="P99" s="43">
        <f>LEN(S99)</f>
        <v>149</v>
      </c>
      <c r="Q99" s="77">
        <f>LEN(S99)-LEN(SUBSTITUTE(S99,"M",""))</f>
        <v>6</v>
      </c>
      <c r="R99" s="74">
        <f>((LEN(S99)-LEN(SUBSTITUTE(S99,"M","")))*100)/LEN(S99)</f>
        <v>4.026845637583893</v>
      </c>
      <c r="S99" s="38" t="s">
        <v>119</v>
      </c>
    </row>
    <row r="100" spans="1:26" x14ac:dyDescent="0.25">
      <c r="A100" s="26"/>
      <c r="B100" s="11"/>
      <c r="C100" s="7"/>
      <c r="D100" s="7"/>
      <c r="E100" s="7"/>
      <c r="F100" s="8"/>
      <c r="G100" s="9"/>
      <c r="H100" s="8"/>
      <c r="I100" s="9"/>
      <c r="J100" s="32"/>
      <c r="K100" s="8"/>
      <c r="L100" s="9"/>
      <c r="M100" s="29"/>
      <c r="N100" s="55"/>
      <c r="S100" s="10"/>
    </row>
    <row r="101" spans="1:26" s="12" customFormat="1" ht="90" x14ac:dyDescent="0.25">
      <c r="A101" s="26" t="s">
        <v>52</v>
      </c>
      <c r="B101" s="11" t="s">
        <v>53</v>
      </c>
      <c r="C101" s="7">
        <v>92</v>
      </c>
      <c r="D101" s="7" t="s">
        <v>54</v>
      </c>
      <c r="E101" s="7"/>
      <c r="F101" s="8">
        <v>27.920227920227919</v>
      </c>
      <c r="G101" s="9">
        <v>4.9346176853814034</v>
      </c>
      <c r="H101" s="8">
        <v>90.606725146198826</v>
      </c>
      <c r="I101" s="9">
        <v>6.3182383369713184</v>
      </c>
      <c r="J101" s="32">
        <f>H101-F101</f>
        <v>62.686497225970911</v>
      </c>
      <c r="K101" s="8">
        <v>27.424242424242422</v>
      </c>
      <c r="L101" s="9">
        <v>2.5034411578573192</v>
      </c>
      <c r="M101" s="29">
        <f>H101-K101</f>
        <v>63.182482721956404</v>
      </c>
      <c r="N101" s="55">
        <f>((H101-K101)*100)/H101</f>
        <v>69.732663464006748</v>
      </c>
      <c r="O101" s="43" t="s">
        <v>408</v>
      </c>
      <c r="P101" s="43">
        <f>LEN(S101)</f>
        <v>593</v>
      </c>
      <c r="Q101" s="77">
        <f>LEN(S101)-LEN(SUBSTITUTE(S101,"M",""))</f>
        <v>16</v>
      </c>
      <c r="R101" s="74">
        <f>((LEN(S101)-LEN(SUBSTITUTE(S101,"M","")))*100)/LEN(S101)</f>
        <v>2.6981450252951098</v>
      </c>
      <c r="S101" s="22" t="s">
        <v>55</v>
      </c>
      <c r="T101"/>
      <c r="U101"/>
      <c r="V101"/>
      <c r="W101"/>
      <c r="X101"/>
      <c r="Y101"/>
      <c r="Z101"/>
    </row>
    <row r="102" spans="1:26" s="12" customFormat="1" x14ac:dyDescent="0.25">
      <c r="A102" s="26"/>
      <c r="B102" s="11"/>
      <c r="C102" s="7"/>
      <c r="D102" s="7"/>
      <c r="E102" s="7"/>
      <c r="F102" s="8"/>
      <c r="G102" s="9"/>
      <c r="H102" s="8"/>
      <c r="I102" s="9"/>
      <c r="J102" s="32"/>
      <c r="K102" s="8"/>
      <c r="L102" s="9"/>
      <c r="M102" s="29"/>
      <c r="N102" s="55"/>
      <c r="O102" s="43"/>
      <c r="P102" s="43"/>
      <c r="Q102" s="43"/>
      <c r="R102" s="74"/>
      <c r="S102" s="10"/>
      <c r="T102"/>
      <c r="U102"/>
      <c r="V102"/>
      <c r="W102"/>
      <c r="X102"/>
      <c r="Y102"/>
      <c r="Z102"/>
    </row>
    <row r="103" spans="1:26" x14ac:dyDescent="0.25">
      <c r="A103" s="83" t="s">
        <v>216</v>
      </c>
      <c r="B103" s="82" t="s">
        <v>217</v>
      </c>
      <c r="C103" s="7">
        <v>70</v>
      </c>
      <c r="D103" s="7" t="s">
        <v>218</v>
      </c>
      <c r="E103" s="7"/>
      <c r="F103" s="8">
        <v>28.571428571428569</v>
      </c>
      <c r="G103" s="9">
        <v>7.1428571428571583</v>
      </c>
      <c r="H103" s="8">
        <v>54.166666666666664</v>
      </c>
      <c r="I103" s="9">
        <v>12.332207155790606</v>
      </c>
      <c r="J103" s="32">
        <f>H103-F103</f>
        <v>25.595238095238095</v>
      </c>
      <c r="K103" s="8">
        <v>16.666666666666668</v>
      </c>
      <c r="L103" s="9">
        <v>3.3333333333333295</v>
      </c>
      <c r="M103" s="29">
        <f>H103-K103</f>
        <v>37.5</v>
      </c>
      <c r="N103" s="55">
        <f t="shared" ref="N103:N104" si="34">((H103-K103)*100)/H103</f>
        <v>69.230769230769241</v>
      </c>
      <c r="O103" s="80" t="s">
        <v>416</v>
      </c>
      <c r="P103" s="80">
        <f>LEN(S103)</f>
        <v>379</v>
      </c>
      <c r="Q103" s="78">
        <f>LEN(S103)-LEN(SUBSTITUTE(S103,"M",""))</f>
        <v>14</v>
      </c>
      <c r="R103" s="79">
        <f t="shared" ref="R103" si="35">((LEN(S103)-LEN(SUBSTITUTE(S103,"M","")))*100)/LEN(S103)</f>
        <v>3.6939313984168867</v>
      </c>
      <c r="S103" s="92" t="s">
        <v>219</v>
      </c>
    </row>
    <row r="104" spans="1:26" x14ac:dyDescent="0.25">
      <c r="A104" s="83"/>
      <c r="B104" s="82"/>
      <c r="C104" s="7">
        <v>235</v>
      </c>
      <c r="D104" s="7" t="s">
        <v>220</v>
      </c>
      <c r="E104" s="7"/>
      <c r="F104" s="8">
        <v>68.223443223443226</v>
      </c>
      <c r="G104" s="9">
        <v>5.894335180129703</v>
      </c>
      <c r="H104" s="8">
        <v>76.680672268907571</v>
      </c>
      <c r="I104" s="9">
        <v>1.7949587700246905</v>
      </c>
      <c r="J104" s="32">
        <f>H104-F104</f>
        <v>8.4572290454643451</v>
      </c>
      <c r="K104" s="8">
        <v>61.695906432748536</v>
      </c>
      <c r="L104" s="9">
        <v>6.4526539446531883</v>
      </c>
      <c r="M104" s="29">
        <f>H104-K104</f>
        <v>14.984765836159035</v>
      </c>
      <c r="N104" s="55">
        <f t="shared" si="34"/>
        <v>19.54177681647041</v>
      </c>
      <c r="O104" s="80"/>
      <c r="P104" s="80"/>
      <c r="Q104" s="78"/>
      <c r="R104" s="79"/>
      <c r="S104" s="92"/>
    </row>
    <row r="105" spans="1:26" x14ac:dyDescent="0.25">
      <c r="A105" s="26"/>
      <c r="B105" s="11"/>
      <c r="C105" s="7"/>
      <c r="D105" s="7"/>
      <c r="E105" s="7"/>
      <c r="F105" s="8"/>
      <c r="G105" s="9"/>
      <c r="H105" s="8"/>
      <c r="I105" s="9"/>
      <c r="J105" s="32"/>
      <c r="K105" s="8"/>
      <c r="L105" s="9"/>
      <c r="M105" s="29"/>
      <c r="N105" s="55"/>
      <c r="S105" s="10"/>
    </row>
    <row r="106" spans="1:26" x14ac:dyDescent="0.25">
      <c r="A106" s="83" t="s">
        <v>110</v>
      </c>
      <c r="B106" s="82" t="s">
        <v>111</v>
      </c>
      <c r="C106" s="7">
        <v>239</v>
      </c>
      <c r="D106" s="7" t="s">
        <v>112</v>
      </c>
      <c r="E106" s="7"/>
      <c r="F106" s="8">
        <v>18.095238095238095</v>
      </c>
      <c r="G106" s="9">
        <v>5.9903550597186328</v>
      </c>
      <c r="H106" s="8">
        <v>82.486402486402483</v>
      </c>
      <c r="I106" s="9">
        <v>9.5048126634898598</v>
      </c>
      <c r="J106" s="32">
        <f>H106-F106</f>
        <v>64.391164391164381</v>
      </c>
      <c r="K106" s="8">
        <v>26.038581301739196</v>
      </c>
      <c r="L106" s="9">
        <v>4.8285151926744829</v>
      </c>
      <c r="M106" s="29">
        <f>H106-K106</f>
        <v>56.447821184663283</v>
      </c>
      <c r="N106" s="55">
        <f t="shared" ref="N106:N108" si="36">((H106-K106)*100)/H106</f>
        <v>68.432880430163564</v>
      </c>
      <c r="O106" s="80" t="s">
        <v>412</v>
      </c>
      <c r="P106" s="80">
        <f>LEN(S106)</f>
        <v>444</v>
      </c>
      <c r="Q106" s="78">
        <f>LEN(S106)-LEN(SUBSTITUTE(S106,"M",""))</f>
        <v>10</v>
      </c>
      <c r="R106" s="79">
        <f t="shared" ref="R106" si="37">((LEN(S106)-LEN(SUBSTITUTE(S106,"M","")))*100)/LEN(S106)</f>
        <v>2.2522522522522523</v>
      </c>
      <c r="S106" s="81" t="s">
        <v>113</v>
      </c>
    </row>
    <row r="107" spans="1:26" x14ac:dyDescent="0.25">
      <c r="A107" s="83"/>
      <c r="B107" s="82"/>
      <c r="C107" s="7">
        <v>328</v>
      </c>
      <c r="D107" s="7" t="s">
        <v>114</v>
      </c>
      <c r="E107" s="7"/>
      <c r="F107" s="8">
        <v>42.474827768945417</v>
      </c>
      <c r="G107" s="9">
        <v>3.9123374931321466</v>
      </c>
      <c r="H107" s="8">
        <v>74.870509607351721</v>
      </c>
      <c r="I107" s="9">
        <v>5.9012489674297086</v>
      </c>
      <c r="J107" s="32">
        <f>H107-F107</f>
        <v>32.395681838406304</v>
      </c>
      <c r="K107" s="8">
        <v>38.484848484848484</v>
      </c>
      <c r="L107" s="9">
        <v>7.8378891856833857</v>
      </c>
      <c r="M107" s="29">
        <f>H107-K107</f>
        <v>36.385661122503237</v>
      </c>
      <c r="N107" s="55">
        <f t="shared" si="36"/>
        <v>48.598121360897537</v>
      </c>
      <c r="O107" s="80"/>
      <c r="P107" s="80"/>
      <c r="Q107" s="78"/>
      <c r="R107" s="79"/>
      <c r="S107" s="81"/>
    </row>
    <row r="108" spans="1:26" x14ac:dyDescent="0.25">
      <c r="A108" s="83"/>
      <c r="B108" s="82"/>
      <c r="C108" s="7">
        <v>256</v>
      </c>
      <c r="D108" s="7" t="s">
        <v>115</v>
      </c>
      <c r="E108" s="7"/>
      <c r="F108" s="8">
        <v>70.317460317460316</v>
      </c>
      <c r="G108" s="9">
        <v>3.0242156957551845</v>
      </c>
      <c r="H108" s="8">
        <v>83.80952380952381</v>
      </c>
      <c r="I108" s="9">
        <v>3.2991443953692867</v>
      </c>
      <c r="J108" s="32">
        <f>H108-F108</f>
        <v>13.492063492063494</v>
      </c>
      <c r="K108" s="8">
        <v>73.200442967884825</v>
      </c>
      <c r="L108" s="9">
        <v>3.0689715305760834</v>
      </c>
      <c r="M108" s="29">
        <f>H108-K108</f>
        <v>10.609080841638985</v>
      </c>
      <c r="N108" s="55">
        <f t="shared" si="36"/>
        <v>12.658562367864697</v>
      </c>
      <c r="O108" s="80"/>
      <c r="P108" s="80"/>
      <c r="Q108" s="78"/>
      <c r="R108" s="79"/>
      <c r="S108" s="81"/>
    </row>
    <row r="109" spans="1:26" x14ac:dyDescent="0.25">
      <c r="A109" s="26"/>
      <c r="B109" s="11"/>
      <c r="C109" s="7"/>
      <c r="D109" s="7"/>
      <c r="E109" s="7"/>
      <c r="F109" s="8"/>
      <c r="G109" s="9"/>
      <c r="H109" s="8"/>
      <c r="I109" s="9"/>
      <c r="J109" s="32"/>
      <c r="K109" s="8"/>
      <c r="L109" s="9"/>
      <c r="M109" s="29"/>
      <c r="N109" s="55"/>
      <c r="S109" s="10"/>
    </row>
    <row r="110" spans="1:26" ht="15.75" customHeight="1" x14ac:dyDescent="0.25">
      <c r="A110" s="27" t="s">
        <v>106</v>
      </c>
      <c r="B110" s="11" t="s">
        <v>107</v>
      </c>
      <c r="C110" s="7">
        <v>100</v>
      </c>
      <c r="D110" s="7" t="s">
        <v>108</v>
      </c>
      <c r="E110" s="7"/>
      <c r="F110" s="8">
        <v>47.320361113464571</v>
      </c>
      <c r="G110" s="9">
        <v>2.1603593855020047</v>
      </c>
      <c r="H110" s="8">
        <v>84.05797101449275</v>
      </c>
      <c r="I110" s="9">
        <v>2.51021856169403</v>
      </c>
      <c r="J110" s="32">
        <f>H110-F110</f>
        <v>36.737609901028179</v>
      </c>
      <c r="K110" s="8">
        <v>26.854256854256857</v>
      </c>
      <c r="L110" s="9">
        <v>8.767738990362183</v>
      </c>
      <c r="M110" s="29">
        <f>H110-K110</f>
        <v>57.20371416023589</v>
      </c>
      <c r="N110" s="55">
        <f>((H110-K110)*100)/H110</f>
        <v>68.05269443200477</v>
      </c>
      <c r="O110" s="43" t="s">
        <v>404</v>
      </c>
      <c r="P110" s="43">
        <f>LEN(S110)</f>
        <v>115</v>
      </c>
      <c r="Q110" s="77">
        <f>LEN(S110)-LEN(SUBSTITUTE(S110,"M",""))</f>
        <v>6</v>
      </c>
      <c r="R110" s="74">
        <f>((LEN(S110)-LEN(SUBSTITUTE(S110,"M","")))*100)/LEN(S110)</f>
        <v>5.2173913043478262</v>
      </c>
      <c r="S110" s="24" t="s">
        <v>109</v>
      </c>
    </row>
    <row r="111" spans="1:26" x14ac:dyDescent="0.25">
      <c r="A111" s="26"/>
      <c r="B111" s="11"/>
      <c r="C111" s="7"/>
      <c r="D111" s="7"/>
      <c r="E111" s="7"/>
      <c r="F111" s="8"/>
      <c r="G111" s="9"/>
      <c r="H111" s="8"/>
      <c r="I111" s="9"/>
      <c r="J111" s="32"/>
      <c r="K111" s="8"/>
      <c r="L111" s="9"/>
      <c r="M111" s="29"/>
      <c r="N111" s="55"/>
      <c r="S111" s="10"/>
    </row>
    <row r="112" spans="1:26" ht="45" x14ac:dyDescent="0.25">
      <c r="A112" s="26" t="s">
        <v>150</v>
      </c>
      <c r="B112" s="11" t="s">
        <v>151</v>
      </c>
      <c r="C112" s="7">
        <v>228</v>
      </c>
      <c r="D112" s="7" t="s">
        <v>152</v>
      </c>
      <c r="E112" s="7"/>
      <c r="F112" s="8">
        <v>24.838969404186798</v>
      </c>
      <c r="G112" s="9">
        <v>3.0225425675838911</v>
      </c>
      <c r="H112" s="8">
        <v>65.814536340852129</v>
      </c>
      <c r="I112" s="9">
        <v>3.6683202920737665</v>
      </c>
      <c r="J112" s="32">
        <f>H112-F112</f>
        <v>40.975566936665331</v>
      </c>
      <c r="K112" s="8">
        <v>21.363636363636363</v>
      </c>
      <c r="L112" s="9">
        <v>10.918556499513008</v>
      </c>
      <c r="M112" s="29">
        <f>H112-K112</f>
        <v>44.450899977215769</v>
      </c>
      <c r="N112" s="55">
        <f>((H112-K112)*100)/H112</f>
        <v>67.539638579242549</v>
      </c>
      <c r="O112" s="43" t="s">
        <v>415</v>
      </c>
      <c r="P112" s="43">
        <f>LEN(S112)</f>
        <v>280</v>
      </c>
      <c r="Q112" s="77">
        <f>LEN(S112)-LEN(SUBSTITUTE(S112,"M",""))</f>
        <v>6</v>
      </c>
      <c r="R112" s="74">
        <f>((LEN(S112)-LEN(SUBSTITUTE(S112,"M","")))*100)/LEN(S112)</f>
        <v>2.1428571428571428</v>
      </c>
      <c r="S112" s="22" t="s">
        <v>153</v>
      </c>
    </row>
    <row r="113" spans="1:26" x14ac:dyDescent="0.25">
      <c r="A113" s="26"/>
      <c r="B113" s="11"/>
      <c r="C113" s="7"/>
      <c r="D113" s="7"/>
      <c r="E113" s="7"/>
      <c r="F113" s="8"/>
      <c r="G113" s="9"/>
      <c r="H113" s="8"/>
      <c r="I113" s="9"/>
      <c r="J113" s="32"/>
      <c r="K113" s="8"/>
      <c r="L113" s="9"/>
      <c r="M113" s="29"/>
      <c r="N113" s="55"/>
      <c r="S113" s="10"/>
    </row>
    <row r="114" spans="1:26" x14ac:dyDescent="0.25">
      <c r="A114" s="89" t="s">
        <v>48</v>
      </c>
      <c r="B114" s="90" t="s">
        <v>400</v>
      </c>
      <c r="C114" s="7">
        <v>183</v>
      </c>
      <c r="D114" s="7" t="s">
        <v>49</v>
      </c>
      <c r="E114" s="7"/>
      <c r="F114" s="8">
        <v>20.952380952380953</v>
      </c>
      <c r="G114" s="9">
        <v>0.82478609884232168</v>
      </c>
      <c r="H114" s="8">
        <v>94.444444444444457</v>
      </c>
      <c r="I114" s="9">
        <v>9.6225044864937566</v>
      </c>
      <c r="J114" s="32">
        <f>H114-F114</f>
        <v>73.492063492063508</v>
      </c>
      <c r="K114" s="8">
        <v>31.051587301587301</v>
      </c>
      <c r="L114" s="9">
        <v>2.3871447253007854</v>
      </c>
      <c r="M114" s="29">
        <f>H114-K114</f>
        <v>63.392857142857153</v>
      </c>
      <c r="N114" s="55">
        <f t="shared" ref="N114:N115" si="38">((H114-K114)*100)/H114</f>
        <v>67.121848739495803</v>
      </c>
      <c r="O114" s="80" t="s">
        <v>408</v>
      </c>
      <c r="P114" s="80">
        <f>LEN(S114)</f>
        <v>247</v>
      </c>
      <c r="Q114" s="78">
        <f>LEN(S114)-LEN(SUBSTITUTE(S114,"M",""))</f>
        <v>7</v>
      </c>
      <c r="R114" s="79">
        <f t="shared" ref="R114" si="39">((LEN(S114)-LEN(SUBSTITUTE(S114,"M","")))*100)/LEN(S114)</f>
        <v>2.834008097165992</v>
      </c>
      <c r="S114" s="92" t="s">
        <v>50</v>
      </c>
    </row>
    <row r="115" spans="1:26" x14ac:dyDescent="0.25">
      <c r="A115" s="89"/>
      <c r="B115" s="90"/>
      <c r="C115" s="7">
        <v>237</v>
      </c>
      <c r="D115" s="7" t="s">
        <v>51</v>
      </c>
      <c r="E115" s="7"/>
      <c r="F115" s="8">
        <v>39.484126984126981</v>
      </c>
      <c r="G115" s="9">
        <v>7.346630389513332</v>
      </c>
      <c r="H115" s="8">
        <v>68.055555555555557</v>
      </c>
      <c r="I115" s="9">
        <v>1.2028130608117258</v>
      </c>
      <c r="J115" s="32">
        <f>H115-F115</f>
        <v>28.571428571428577</v>
      </c>
      <c r="K115" s="8">
        <v>32.61904761904762</v>
      </c>
      <c r="L115" s="9">
        <v>9.2121629153109907</v>
      </c>
      <c r="M115" s="29">
        <f>H115-K115</f>
        <v>35.436507936507937</v>
      </c>
      <c r="N115" s="55">
        <f t="shared" si="38"/>
        <v>52.069970845481052</v>
      </c>
      <c r="O115" s="80"/>
      <c r="P115" s="80"/>
      <c r="Q115" s="78"/>
      <c r="R115" s="79"/>
      <c r="S115" s="92" t="s">
        <v>50</v>
      </c>
    </row>
    <row r="116" spans="1:26" x14ac:dyDescent="0.25">
      <c r="A116" s="26"/>
      <c r="B116" s="11"/>
      <c r="C116" s="7"/>
      <c r="D116" s="7"/>
      <c r="E116" s="7"/>
      <c r="F116" s="8"/>
      <c r="G116" s="9"/>
      <c r="H116" s="8"/>
      <c r="I116" s="9"/>
      <c r="J116" s="32"/>
      <c r="K116" s="8"/>
      <c r="L116" s="9"/>
      <c r="M116" s="29"/>
      <c r="N116" s="55"/>
      <c r="S116" s="10"/>
    </row>
    <row r="117" spans="1:26" ht="60" x14ac:dyDescent="0.25">
      <c r="A117" s="26" t="s">
        <v>39</v>
      </c>
      <c r="B117" s="11" t="s">
        <v>40</v>
      </c>
      <c r="C117" s="7">
        <v>60</v>
      </c>
      <c r="D117" s="7" t="s">
        <v>41</v>
      </c>
      <c r="E117" s="7"/>
      <c r="F117" s="8">
        <v>24.166666666666668</v>
      </c>
      <c r="G117" s="9">
        <v>13.768926368215256</v>
      </c>
      <c r="H117" s="8">
        <v>100</v>
      </c>
      <c r="I117" s="9">
        <v>0</v>
      </c>
      <c r="J117" s="32">
        <f>H117-F117</f>
        <v>75.833333333333329</v>
      </c>
      <c r="K117" s="8">
        <v>34.343434343434346</v>
      </c>
      <c r="L117" s="9">
        <v>1.7495462702715978</v>
      </c>
      <c r="M117" s="29">
        <f>H117-K117</f>
        <v>65.656565656565647</v>
      </c>
      <c r="N117" s="55">
        <f>((H117-K117)*100)/H117</f>
        <v>65.656565656565647</v>
      </c>
      <c r="O117" s="43" t="s">
        <v>405</v>
      </c>
      <c r="P117" s="43">
        <f>LEN(S117)</f>
        <v>348</v>
      </c>
      <c r="Q117" s="77">
        <f>LEN(S117)-LEN(SUBSTITUTE(S117,"M",""))</f>
        <v>13</v>
      </c>
      <c r="R117" s="74">
        <f>((LEN(S117)-LEN(SUBSTITUTE(S117,"M","")))*100)/LEN(S117)</f>
        <v>3.735632183908046</v>
      </c>
      <c r="S117" s="22" t="s">
        <v>42</v>
      </c>
    </row>
    <row r="118" spans="1:26" x14ac:dyDescent="0.25">
      <c r="A118" s="26"/>
      <c r="B118" s="11"/>
      <c r="C118" s="7"/>
      <c r="D118" s="7"/>
      <c r="E118" s="7"/>
      <c r="F118" s="8"/>
      <c r="G118" s="9"/>
      <c r="H118" s="8"/>
      <c r="I118" s="9"/>
      <c r="J118" s="32"/>
      <c r="K118" s="8"/>
      <c r="L118" s="9"/>
      <c r="M118" s="29"/>
      <c r="N118" s="55"/>
      <c r="S118" s="10"/>
    </row>
    <row r="119" spans="1:26" x14ac:dyDescent="0.25">
      <c r="A119" s="91" t="s">
        <v>129</v>
      </c>
      <c r="B119" s="90" t="s">
        <v>421</v>
      </c>
      <c r="C119" s="7">
        <v>241</v>
      </c>
      <c r="D119" s="7" t="s">
        <v>130</v>
      </c>
      <c r="E119" s="7"/>
      <c r="F119" s="8">
        <v>19.987922705314009</v>
      </c>
      <c r="G119" s="9">
        <v>2.2938912938674623</v>
      </c>
      <c r="H119" s="8">
        <v>78.939393939393938</v>
      </c>
      <c r="I119" s="9">
        <v>3.530660665979108</v>
      </c>
      <c r="J119" s="32">
        <f>H119-F119</f>
        <v>58.951471234079932</v>
      </c>
      <c r="K119" s="8">
        <v>28.871128871128871</v>
      </c>
      <c r="L119" s="9">
        <v>1.7674131881073079</v>
      </c>
      <c r="M119" s="29">
        <f>H119-K119</f>
        <v>50.068265068265063</v>
      </c>
      <c r="N119" s="55">
        <f t="shared" ref="N119:N120" si="40">((H119-K119)*100)/H119</f>
        <v>63.426209107591063</v>
      </c>
      <c r="O119" s="80" t="s">
        <v>413</v>
      </c>
      <c r="P119" s="80">
        <f>LEN(S119)</f>
        <v>286</v>
      </c>
      <c r="Q119" s="78">
        <f>LEN(S119)-LEN(SUBSTITUTE(S119,"M",""))</f>
        <v>8</v>
      </c>
      <c r="R119" s="79">
        <f t="shared" ref="R119" si="41">((LEN(S119)-LEN(SUBSTITUTE(S119,"M","")))*100)/LEN(S119)</f>
        <v>2.7972027972027971</v>
      </c>
      <c r="S119" s="92" t="s">
        <v>131</v>
      </c>
    </row>
    <row r="120" spans="1:26" x14ac:dyDescent="0.25">
      <c r="A120" s="91"/>
      <c r="B120" s="90"/>
      <c r="C120" s="7">
        <v>113</v>
      </c>
      <c r="D120" s="7" t="s">
        <v>132</v>
      </c>
      <c r="E120" s="7"/>
      <c r="F120" s="8">
        <v>47.166811650718422</v>
      </c>
      <c r="G120" s="9">
        <v>9.3834339232248212</v>
      </c>
      <c r="H120" s="8">
        <v>84.722222222222229</v>
      </c>
      <c r="I120" s="9">
        <v>4.1107357185968745</v>
      </c>
      <c r="J120" s="32">
        <f>H120-F120</f>
        <v>37.555410571503806</v>
      </c>
      <c r="K120" s="8">
        <v>82.865622032288698</v>
      </c>
      <c r="L120" s="9">
        <v>1.5986234128284111</v>
      </c>
      <c r="M120" s="29">
        <f>H120-K120</f>
        <v>1.8566001899335305</v>
      </c>
      <c r="N120" s="55">
        <f t="shared" si="40"/>
        <v>2.1913969454953146</v>
      </c>
      <c r="O120" s="80"/>
      <c r="P120" s="80"/>
      <c r="Q120" s="78"/>
      <c r="R120" s="79"/>
      <c r="S120" s="92"/>
    </row>
    <row r="121" spans="1:26" x14ac:dyDescent="0.25">
      <c r="A121" s="26"/>
      <c r="B121" s="11"/>
      <c r="C121" s="7"/>
      <c r="D121" s="7"/>
      <c r="E121" s="7"/>
      <c r="F121" s="8"/>
      <c r="G121" s="9"/>
      <c r="H121" s="8"/>
      <c r="I121" s="9"/>
      <c r="J121" s="32"/>
      <c r="K121" s="8"/>
      <c r="L121" s="9"/>
      <c r="M121" s="29"/>
      <c r="N121" s="55"/>
      <c r="S121" s="10"/>
    </row>
    <row r="122" spans="1:26" x14ac:dyDescent="0.25">
      <c r="A122" s="83" t="s">
        <v>133</v>
      </c>
      <c r="B122" s="82" t="s">
        <v>134</v>
      </c>
      <c r="C122" s="7">
        <v>177</v>
      </c>
      <c r="D122" s="7" t="s">
        <v>135</v>
      </c>
      <c r="E122" s="7"/>
      <c r="F122" s="8">
        <v>36.663336663336658</v>
      </c>
      <c r="G122" s="9">
        <v>6.0495264164646283</v>
      </c>
      <c r="H122" s="8">
        <v>79.865319865319876</v>
      </c>
      <c r="I122" s="9">
        <v>2.0235662223995585</v>
      </c>
      <c r="J122" s="32">
        <f>H122-F122</f>
        <v>43.201983201983218</v>
      </c>
      <c r="K122" s="8">
        <v>30.158730158730155</v>
      </c>
      <c r="L122" s="9">
        <v>2.7492869961410737</v>
      </c>
      <c r="M122" s="29">
        <f>H122-K122</f>
        <v>49.706589706589725</v>
      </c>
      <c r="N122" s="55">
        <f t="shared" ref="N122:N123" si="42">((H122-K122)*100)/H122</f>
        <v>62.238014936159971</v>
      </c>
      <c r="O122" s="80" t="s">
        <v>414</v>
      </c>
      <c r="P122" s="80">
        <f>LEN(S122)</f>
        <v>207</v>
      </c>
      <c r="Q122" s="78">
        <f>LEN(S122)-LEN(SUBSTITUTE(S122,"M",""))</f>
        <v>5</v>
      </c>
      <c r="R122" s="79">
        <f t="shared" ref="R122" si="43">((LEN(S122)-LEN(SUBSTITUTE(S122,"M","")))*100)/LEN(S122)</f>
        <v>2.4154589371980677</v>
      </c>
      <c r="S122" s="92" t="s">
        <v>136</v>
      </c>
    </row>
    <row r="123" spans="1:26" x14ac:dyDescent="0.25">
      <c r="A123" s="83"/>
      <c r="B123" s="82"/>
      <c r="C123" s="7">
        <v>65</v>
      </c>
      <c r="D123" s="7" t="s">
        <v>137</v>
      </c>
      <c r="E123" s="7"/>
      <c r="F123" s="8">
        <v>61.771039332014936</v>
      </c>
      <c r="G123" s="9">
        <v>3.5459668210711475</v>
      </c>
      <c r="H123" s="8">
        <v>84.591567852437421</v>
      </c>
      <c r="I123" s="9">
        <v>2.5934044999142492</v>
      </c>
      <c r="J123" s="32">
        <f>H123-F123</f>
        <v>22.820528520422485</v>
      </c>
      <c r="K123" s="8">
        <v>38.400167084377614</v>
      </c>
      <c r="L123" s="9">
        <v>3.5624327926358541</v>
      </c>
      <c r="M123" s="29">
        <f>H123-K123</f>
        <v>46.191400768059808</v>
      </c>
      <c r="N123" s="55">
        <f t="shared" si="42"/>
        <v>54.605207044556337</v>
      </c>
      <c r="O123" s="80"/>
      <c r="P123" s="80"/>
      <c r="Q123" s="78"/>
      <c r="R123" s="79"/>
      <c r="S123" s="92"/>
    </row>
    <row r="124" spans="1:26" s="6" customFormat="1" ht="13.9" customHeight="1" x14ac:dyDescent="0.25">
      <c r="A124" s="50"/>
      <c r="B124" s="51"/>
      <c r="C124" s="34"/>
      <c r="D124" s="34"/>
      <c r="E124" s="34"/>
      <c r="F124" s="35"/>
      <c r="G124" s="36"/>
      <c r="H124" s="35"/>
      <c r="I124" s="36"/>
      <c r="J124" s="32"/>
      <c r="K124" s="35"/>
      <c r="L124" s="36"/>
      <c r="M124" s="37"/>
      <c r="N124" s="55"/>
      <c r="O124" s="42"/>
      <c r="P124" s="42"/>
      <c r="Q124" s="42"/>
      <c r="R124" s="75"/>
      <c r="S124" s="56"/>
    </row>
    <row r="125" spans="1:26" ht="45" x14ac:dyDescent="0.25">
      <c r="A125" s="26" t="s">
        <v>144</v>
      </c>
      <c r="B125" s="11" t="s">
        <v>145</v>
      </c>
      <c r="C125" s="7">
        <v>90</v>
      </c>
      <c r="D125" s="7" t="s">
        <v>146</v>
      </c>
      <c r="E125" s="7"/>
      <c r="F125" s="8">
        <v>34.941520467836263</v>
      </c>
      <c r="G125" s="9">
        <v>5.8241474523514665</v>
      </c>
      <c r="H125" s="8">
        <v>72.960372960372965</v>
      </c>
      <c r="I125" s="9">
        <v>3.8514479351651136</v>
      </c>
      <c r="J125" s="32">
        <f>H125-F125</f>
        <v>38.018852492536702</v>
      </c>
      <c r="K125" s="8">
        <v>27.777777777777775</v>
      </c>
      <c r="L125" s="9">
        <v>4.8112522432468934</v>
      </c>
      <c r="M125" s="29">
        <f>H125-K125</f>
        <v>45.182595182595193</v>
      </c>
      <c r="N125" s="55">
        <f>((H125-K125)*100)/H125</f>
        <v>61.927582534611304</v>
      </c>
      <c r="O125" s="43" t="s">
        <v>409</v>
      </c>
      <c r="P125" s="43">
        <f>LEN(S125)</f>
        <v>222</v>
      </c>
      <c r="Q125" s="77">
        <f>LEN(S125)-LEN(SUBSTITUTE(S125,"M",""))</f>
        <v>6</v>
      </c>
      <c r="R125" s="74">
        <f>((LEN(S125)-LEN(SUBSTITUTE(S125,"M","")))*100)/LEN(S125)</f>
        <v>2.7027027027027026</v>
      </c>
      <c r="S125" s="22" t="s">
        <v>147</v>
      </c>
    </row>
    <row r="126" spans="1:26" x14ac:dyDescent="0.25">
      <c r="A126" s="26"/>
      <c r="B126" s="11"/>
      <c r="C126" s="7"/>
      <c r="D126" s="7"/>
      <c r="E126" s="7"/>
      <c r="F126" s="8"/>
      <c r="G126" s="9"/>
      <c r="H126" s="8"/>
      <c r="I126" s="9"/>
      <c r="J126" s="32"/>
      <c r="K126" s="8"/>
      <c r="L126" s="9"/>
      <c r="M126" s="29"/>
      <c r="N126" s="55"/>
      <c r="S126" s="10"/>
    </row>
    <row r="127" spans="1:26" s="12" customFormat="1" ht="60" x14ac:dyDescent="0.25">
      <c r="A127" s="44" t="s">
        <v>148</v>
      </c>
      <c r="B127" s="17" t="s">
        <v>402</v>
      </c>
      <c r="C127" s="7">
        <v>174</v>
      </c>
      <c r="D127" s="7" t="s">
        <v>149</v>
      </c>
      <c r="E127" s="7"/>
      <c r="F127" s="8">
        <v>27.711323763955345</v>
      </c>
      <c r="G127" s="9">
        <v>3.6169790976639549</v>
      </c>
      <c r="H127" s="8">
        <v>72.973856209150327</v>
      </c>
      <c r="I127" s="9">
        <v>2.2277420872097049</v>
      </c>
      <c r="J127" s="32">
        <f>H127-F127</f>
        <v>45.262532445194978</v>
      </c>
      <c r="K127" s="8">
        <v>27.835110652448112</v>
      </c>
      <c r="L127" s="9">
        <v>1.5487837013232559</v>
      </c>
      <c r="M127" s="29">
        <f>H127-K127</f>
        <v>45.138745556702219</v>
      </c>
      <c r="N127" s="55">
        <f>((H127-K127)*100)/H127</f>
        <v>61.856050785270391</v>
      </c>
      <c r="O127" s="43" t="s">
        <v>404</v>
      </c>
      <c r="P127" s="43">
        <f>LEN(S127)</f>
        <v>390</v>
      </c>
      <c r="Q127" s="77">
        <f>LEN(S127)-LEN(SUBSTITUTE(S127,"M",""))</f>
        <v>13</v>
      </c>
      <c r="R127" s="74">
        <f>((LEN(S127)-LEN(SUBSTITUTE(S127,"M","")))*100)/LEN(S127)</f>
        <v>3.3333333333333335</v>
      </c>
      <c r="S127" s="24" t="s">
        <v>399</v>
      </c>
      <c r="T127"/>
      <c r="U127"/>
      <c r="V127"/>
      <c r="W127"/>
      <c r="X127"/>
      <c r="Y127"/>
      <c r="Z127"/>
    </row>
    <row r="128" spans="1:26" s="12" customFormat="1" x14ac:dyDescent="0.25">
      <c r="A128" s="26"/>
      <c r="B128" s="11"/>
      <c r="C128" s="7"/>
      <c r="D128" s="7"/>
      <c r="E128" s="7"/>
      <c r="F128" s="8"/>
      <c r="G128" s="9"/>
      <c r="H128" s="8"/>
      <c r="I128" s="9"/>
      <c r="J128" s="32"/>
      <c r="K128" s="8"/>
      <c r="L128" s="9"/>
      <c r="M128" s="29"/>
      <c r="N128" s="55"/>
      <c r="O128" s="43"/>
      <c r="P128" s="43"/>
      <c r="Q128" s="43"/>
      <c r="R128" s="74"/>
      <c r="S128" s="10"/>
      <c r="T128"/>
      <c r="U128"/>
      <c r="V128"/>
      <c r="W128"/>
      <c r="X128"/>
      <c r="Y128"/>
      <c r="Z128"/>
    </row>
    <row r="129" spans="1:19" x14ac:dyDescent="0.25">
      <c r="A129" s="91" t="s">
        <v>230</v>
      </c>
      <c r="B129" s="90" t="s">
        <v>231</v>
      </c>
      <c r="C129" s="33">
        <v>183</v>
      </c>
      <c r="D129" s="18" t="s">
        <v>235</v>
      </c>
      <c r="E129" s="18"/>
      <c r="F129" s="8">
        <v>16.525819632124279</v>
      </c>
      <c r="G129" s="9">
        <v>2.658383392435252</v>
      </c>
      <c r="H129" s="8">
        <v>34.920634920634917</v>
      </c>
      <c r="I129" s="9">
        <v>2.7492869961410777</v>
      </c>
      <c r="J129" s="32">
        <f>H129-F129</f>
        <v>18.394815288510639</v>
      </c>
      <c r="K129" s="8">
        <v>14.327122153209109</v>
      </c>
      <c r="L129" s="9">
        <v>5.6522876697764701</v>
      </c>
      <c r="M129" s="29">
        <f>H129-K129</f>
        <v>20.593512767425807</v>
      </c>
      <c r="N129" s="55">
        <f>((H129-K129)*100)/H129</f>
        <v>58.972332015810281</v>
      </c>
      <c r="O129" s="80" t="s">
        <v>417</v>
      </c>
      <c r="P129" s="80">
        <f>LEN(S129)</f>
        <v>366</v>
      </c>
      <c r="Q129" s="78">
        <f>LEN(S129)-LEN(SUBSTITUTE(S129,"M",""))</f>
        <v>8</v>
      </c>
      <c r="R129" s="79">
        <f t="shared" ref="R129" si="44">((LEN(S129)-LEN(SUBSTITUTE(S129,"M","")))*100)/LEN(S129)</f>
        <v>2.1857923497267762</v>
      </c>
      <c r="S129" s="81" t="s">
        <v>233</v>
      </c>
    </row>
    <row r="130" spans="1:19" x14ac:dyDescent="0.25">
      <c r="A130" s="91"/>
      <c r="B130" s="90"/>
      <c r="C130" s="7">
        <v>198</v>
      </c>
      <c r="D130" s="7" t="s">
        <v>232</v>
      </c>
      <c r="E130" s="7"/>
      <c r="F130" s="8">
        <v>20.240485852542918</v>
      </c>
      <c r="G130" s="9">
        <v>0.64832960563487929</v>
      </c>
      <c r="H130" s="8">
        <v>73.214285714285722</v>
      </c>
      <c r="I130" s="9">
        <v>9.5794505591850605</v>
      </c>
      <c r="J130" s="32">
        <f>H130-F130</f>
        <v>52.973799861742805</v>
      </c>
      <c r="K130" s="8">
        <v>40.841959972394761</v>
      </c>
      <c r="L130" s="9">
        <v>4.4412873663663266</v>
      </c>
      <c r="M130" s="29">
        <f>H130-K130</f>
        <v>32.372325741890961</v>
      </c>
      <c r="N130" s="55">
        <f>((H130-K130)*100)/H130</f>
        <v>44.215859549899847</v>
      </c>
      <c r="O130" s="80"/>
      <c r="P130" s="80"/>
      <c r="Q130" s="78"/>
      <c r="R130" s="79"/>
      <c r="S130" s="81"/>
    </row>
    <row r="131" spans="1:19" x14ac:dyDescent="0.25">
      <c r="A131" s="91"/>
      <c r="B131" s="90"/>
      <c r="C131" s="7">
        <v>321</v>
      </c>
      <c r="D131" s="7" t="s">
        <v>234</v>
      </c>
      <c r="E131" s="7"/>
      <c r="F131" s="8">
        <v>67.717086834733905</v>
      </c>
      <c r="G131" s="9">
        <v>2.9436764085411387</v>
      </c>
      <c r="H131" s="8">
        <v>96.825396825396822</v>
      </c>
      <c r="I131" s="9">
        <v>2.7492869961410817</v>
      </c>
      <c r="J131" s="32">
        <f>H131-F131</f>
        <v>29.108309990662917</v>
      </c>
      <c r="K131" s="8">
        <v>71.05263157894737</v>
      </c>
      <c r="L131" s="9">
        <v>14.247636728755042</v>
      </c>
      <c r="M131" s="29">
        <f>H131-K131</f>
        <v>25.772765246449453</v>
      </c>
      <c r="N131" s="55">
        <f>((H131-K131)*100)/H131</f>
        <v>26.617773943054353</v>
      </c>
      <c r="O131" s="80"/>
      <c r="P131" s="80"/>
      <c r="Q131" s="78"/>
      <c r="R131" s="79"/>
      <c r="S131" s="81"/>
    </row>
    <row r="132" spans="1:19" x14ac:dyDescent="0.25">
      <c r="A132" s="26"/>
      <c r="B132" s="11"/>
      <c r="C132" s="7"/>
      <c r="D132" s="7"/>
      <c r="E132" s="7"/>
      <c r="F132" s="8"/>
      <c r="G132" s="9"/>
      <c r="H132" s="8"/>
      <c r="I132" s="9"/>
      <c r="J132" s="32"/>
      <c r="K132" s="8"/>
      <c r="L132" s="9"/>
      <c r="M132" s="29"/>
      <c r="N132" s="55"/>
      <c r="S132" s="10"/>
    </row>
    <row r="133" spans="1:19" ht="75" x14ac:dyDescent="0.25">
      <c r="A133" s="26" t="s">
        <v>159</v>
      </c>
      <c r="B133" s="11" t="s">
        <v>160</v>
      </c>
      <c r="C133" s="7">
        <v>170</v>
      </c>
      <c r="D133" s="7" t="s">
        <v>161</v>
      </c>
      <c r="E133" s="7"/>
      <c r="F133" s="8">
        <v>35.570441523424336</v>
      </c>
      <c r="G133" s="9">
        <v>6.9039687797985021</v>
      </c>
      <c r="H133" s="8">
        <v>75.883838383838381</v>
      </c>
      <c r="I133" s="9">
        <v>5.5455028424236747</v>
      </c>
      <c r="J133" s="32">
        <f>H133-F133</f>
        <v>40.313396860414045</v>
      </c>
      <c r="K133" s="8">
        <v>31.563180827886708</v>
      </c>
      <c r="L133" s="9">
        <v>5.2059432125296654</v>
      </c>
      <c r="M133" s="29">
        <f>H133-K133</f>
        <v>44.320657555951669</v>
      </c>
      <c r="N133" s="55">
        <f>((H133-K133)*100)/H133</f>
        <v>58.405924765913014</v>
      </c>
      <c r="O133" s="43" t="s">
        <v>408</v>
      </c>
      <c r="P133" s="43">
        <f>LEN(S133)</f>
        <v>436</v>
      </c>
      <c r="Q133" s="77">
        <f>LEN(S133)-LEN(SUBSTITUTE(S133,"M",""))</f>
        <v>18</v>
      </c>
      <c r="R133" s="74">
        <f>((LEN(S133)-LEN(SUBSTITUTE(S133,"M","")))*100)/LEN(S133)</f>
        <v>4.1284403669724767</v>
      </c>
      <c r="S133" s="24" t="s">
        <v>162</v>
      </c>
    </row>
    <row r="134" spans="1:19" x14ac:dyDescent="0.25">
      <c r="A134" s="26"/>
      <c r="B134" s="11"/>
      <c r="C134" s="7"/>
      <c r="D134" s="7"/>
      <c r="E134" s="7"/>
      <c r="F134" s="8"/>
      <c r="G134" s="9"/>
      <c r="H134" s="8"/>
      <c r="I134" s="9"/>
      <c r="J134" s="32"/>
      <c r="K134" s="8"/>
      <c r="L134" s="9"/>
      <c r="M134" s="29"/>
      <c r="N134" s="55"/>
      <c r="S134" s="10"/>
    </row>
    <row r="135" spans="1:19" x14ac:dyDescent="0.25">
      <c r="A135" s="83" t="s">
        <v>101</v>
      </c>
      <c r="B135" s="82" t="s">
        <v>102</v>
      </c>
      <c r="C135" s="7">
        <v>62</v>
      </c>
      <c r="D135" s="7" t="s">
        <v>103</v>
      </c>
      <c r="E135" s="7"/>
      <c r="F135" s="8">
        <v>20.555555555555554</v>
      </c>
      <c r="G135" s="9">
        <v>4.194352464039321</v>
      </c>
      <c r="H135" s="8">
        <v>100</v>
      </c>
      <c r="I135" s="9">
        <v>0</v>
      </c>
      <c r="J135" s="32">
        <f>H135-F135</f>
        <v>79.444444444444443</v>
      </c>
      <c r="K135" s="8">
        <v>41.666666666666664</v>
      </c>
      <c r="L135" s="9">
        <v>7.6376261582597431</v>
      </c>
      <c r="M135" s="29">
        <f>H135-K135</f>
        <v>58.333333333333336</v>
      </c>
      <c r="N135" s="55">
        <f t="shared" ref="N135:N136" si="45">((H135-K135)*100)/H135</f>
        <v>58.333333333333343</v>
      </c>
      <c r="O135" s="80" t="s">
        <v>405</v>
      </c>
      <c r="P135" s="80">
        <f>LEN(S135)</f>
        <v>206</v>
      </c>
      <c r="Q135" s="78">
        <f>LEN(S135)-LEN(SUBSTITUTE(S135,"M",""))</f>
        <v>7</v>
      </c>
      <c r="R135" s="79">
        <f t="shared" ref="R135" si="46">((LEN(S135)-LEN(SUBSTITUTE(S135,"M","")))*100)/LEN(S135)</f>
        <v>3.3980582524271843</v>
      </c>
      <c r="S135" s="81" t="s">
        <v>104</v>
      </c>
    </row>
    <row r="136" spans="1:19" x14ac:dyDescent="0.25">
      <c r="A136" s="83"/>
      <c r="B136" s="82"/>
      <c r="C136" s="7">
        <v>59</v>
      </c>
      <c r="D136" s="7" t="s">
        <v>105</v>
      </c>
      <c r="E136" s="7"/>
      <c r="F136" s="8">
        <v>18.472222222222221</v>
      </c>
      <c r="G136" s="9">
        <v>1.6839382851364098</v>
      </c>
      <c r="H136" s="8">
        <v>97.777777777777771</v>
      </c>
      <c r="I136" s="9">
        <v>3.8490017945975077</v>
      </c>
      <c r="J136" s="32">
        <f>H136-F136</f>
        <v>79.305555555555543</v>
      </c>
      <c r="K136" s="8">
        <v>41.666666666666664</v>
      </c>
      <c r="L136" s="9">
        <v>7.6376261582597431</v>
      </c>
      <c r="M136" s="29">
        <f>H136-K136</f>
        <v>56.111111111111107</v>
      </c>
      <c r="N136" s="55">
        <f t="shared" si="45"/>
        <v>57.386363636363633</v>
      </c>
      <c r="O136" s="80"/>
      <c r="P136" s="80"/>
      <c r="Q136" s="78"/>
      <c r="R136" s="79"/>
      <c r="S136" s="81" t="s">
        <v>104</v>
      </c>
    </row>
    <row r="137" spans="1:19" x14ac:dyDescent="0.25">
      <c r="A137" s="26"/>
      <c r="B137" s="11"/>
      <c r="C137" s="7"/>
      <c r="D137" s="7"/>
      <c r="E137" s="7"/>
      <c r="F137" s="8"/>
      <c r="G137" s="9"/>
      <c r="H137" s="8"/>
      <c r="I137" s="9"/>
      <c r="J137" s="32"/>
      <c r="K137" s="8"/>
      <c r="L137" s="9"/>
      <c r="M137" s="29"/>
      <c r="N137" s="55"/>
      <c r="S137" s="10"/>
    </row>
    <row r="138" spans="1:19" ht="30" x14ac:dyDescent="0.25">
      <c r="A138" s="26" t="s">
        <v>125</v>
      </c>
      <c r="B138" s="11" t="s">
        <v>126</v>
      </c>
      <c r="C138" s="7">
        <v>168</v>
      </c>
      <c r="D138" s="7" t="s">
        <v>127</v>
      </c>
      <c r="E138" s="7"/>
      <c r="F138" s="8">
        <v>35.628019323671502</v>
      </c>
      <c r="G138" s="9">
        <v>5.6634657428470359</v>
      </c>
      <c r="H138" s="8">
        <v>88.980295566502477</v>
      </c>
      <c r="I138" s="9">
        <v>0.86882643570460683</v>
      </c>
      <c r="J138" s="32">
        <f>H138-F138</f>
        <v>53.352276242830975</v>
      </c>
      <c r="K138" s="8">
        <v>37.265512265512264</v>
      </c>
      <c r="L138" s="9">
        <v>8.6744522780429385</v>
      </c>
      <c r="M138" s="29">
        <f>H138-K138</f>
        <v>51.714783300990213</v>
      </c>
      <c r="N138" s="55">
        <f>((H138-K138)*100)/H138</f>
        <v>58.119365609815709</v>
      </c>
      <c r="O138" s="43" t="s">
        <v>410</v>
      </c>
      <c r="P138" s="43">
        <f>LEN(S138)</f>
        <v>176</v>
      </c>
      <c r="Q138" s="77">
        <f>LEN(S138)-LEN(SUBSTITUTE(S138,"M",""))</f>
        <v>3</v>
      </c>
      <c r="R138" s="74">
        <f>((LEN(S138)-LEN(SUBSTITUTE(S138,"M","")))*100)/LEN(S138)</f>
        <v>1.7045454545454546</v>
      </c>
      <c r="S138" s="22" t="s">
        <v>128</v>
      </c>
    </row>
    <row r="139" spans="1:19" x14ac:dyDescent="0.25">
      <c r="A139" s="26"/>
      <c r="B139" s="11"/>
      <c r="C139" s="7"/>
      <c r="D139" s="7"/>
      <c r="E139" s="7"/>
      <c r="F139" s="8"/>
      <c r="G139" s="9"/>
      <c r="H139" s="8"/>
      <c r="I139" s="9"/>
      <c r="J139" s="32"/>
      <c r="K139" s="8"/>
      <c r="L139" s="9"/>
      <c r="M139" s="29"/>
      <c r="N139" s="55"/>
      <c r="S139" s="10"/>
    </row>
    <row r="140" spans="1:19" x14ac:dyDescent="0.25">
      <c r="A140" s="83" t="s">
        <v>356</v>
      </c>
      <c r="B140" s="82" t="s">
        <v>357</v>
      </c>
      <c r="C140" s="7">
        <v>380</v>
      </c>
      <c r="D140" s="7" t="s">
        <v>362</v>
      </c>
      <c r="E140" s="7"/>
      <c r="F140" s="8">
        <v>7.8930533267078848</v>
      </c>
      <c r="G140" s="9">
        <v>0.9752774577453428</v>
      </c>
      <c r="H140" s="8">
        <v>14.095238095238097</v>
      </c>
      <c r="I140" s="9">
        <v>0.16495721976846289</v>
      </c>
      <c r="J140" s="32">
        <f t="shared" ref="J140:J152" si="47">H140-F140</f>
        <v>6.2021847685302118</v>
      </c>
      <c r="K140" s="8">
        <v>5.9127897874160382</v>
      </c>
      <c r="L140" s="9">
        <v>1.9007330288792095</v>
      </c>
      <c r="M140" s="29">
        <f t="shared" ref="M140:M152" si="48">H140-K140</f>
        <v>8.1824483078220585</v>
      </c>
      <c r="N140" s="55">
        <f t="shared" ref="N140:N152" si="49">((H140-K140)*100)/H140</f>
        <v>58.05115353522406</v>
      </c>
      <c r="O140" s="80" t="s">
        <v>418</v>
      </c>
      <c r="P140" s="80">
        <f>LEN(S140)</f>
        <v>532</v>
      </c>
      <c r="Q140" s="78">
        <f>LEN(S140)-LEN(SUBSTITUTE(S140,"M",""))</f>
        <v>20</v>
      </c>
      <c r="R140" s="79">
        <f t="shared" ref="R140" si="50">((LEN(S140)-LEN(SUBSTITUTE(S140,"M","")))*100)/LEN(S140)</f>
        <v>3.7593984962406015</v>
      </c>
      <c r="S140" s="81" t="s">
        <v>359</v>
      </c>
    </row>
    <row r="141" spans="1:19" x14ac:dyDescent="0.25">
      <c r="A141" s="83"/>
      <c r="B141" s="82"/>
      <c r="C141" s="7">
        <v>107</v>
      </c>
      <c r="D141" s="7" t="s">
        <v>358</v>
      </c>
      <c r="E141" s="7"/>
      <c r="F141" s="8">
        <v>35.393882254347368</v>
      </c>
      <c r="G141" s="9">
        <v>0.56921806068641045</v>
      </c>
      <c r="H141" s="8">
        <v>55.787037037037038</v>
      </c>
      <c r="I141" s="9">
        <v>0.40093768693723913</v>
      </c>
      <c r="J141" s="32">
        <f t="shared" si="47"/>
        <v>20.39315478268967</v>
      </c>
      <c r="K141" s="8">
        <v>40.242672088474045</v>
      </c>
      <c r="L141" s="9">
        <v>4.175316215948329</v>
      </c>
      <c r="M141" s="29">
        <f t="shared" si="48"/>
        <v>15.544364948562993</v>
      </c>
      <c r="N141" s="55">
        <f t="shared" si="49"/>
        <v>27.863757916096318</v>
      </c>
      <c r="O141" s="80"/>
      <c r="P141" s="80"/>
      <c r="Q141" s="78"/>
      <c r="R141" s="79"/>
      <c r="S141" s="81"/>
    </row>
    <row r="142" spans="1:19" x14ac:dyDescent="0.25">
      <c r="A142" s="83"/>
      <c r="B142" s="82"/>
      <c r="C142" s="7">
        <v>312</v>
      </c>
      <c r="D142" s="7" t="s">
        <v>360</v>
      </c>
      <c r="E142" s="7"/>
      <c r="F142" s="8">
        <v>46.959159926209736</v>
      </c>
      <c r="G142" s="9">
        <v>10.295234984762253</v>
      </c>
      <c r="H142" s="8">
        <v>58.487143924037127</v>
      </c>
      <c r="I142" s="9">
        <v>2.1708349177942474</v>
      </c>
      <c r="J142" s="32">
        <f t="shared" si="47"/>
        <v>11.527983997827391</v>
      </c>
      <c r="K142" s="8">
        <v>48.57199379127735</v>
      </c>
      <c r="L142" s="9">
        <v>6.2207862552687185</v>
      </c>
      <c r="M142" s="29">
        <f t="shared" si="48"/>
        <v>9.9151501327597771</v>
      </c>
      <c r="N142" s="55">
        <f t="shared" si="49"/>
        <v>16.952700144902845</v>
      </c>
      <c r="O142" s="80"/>
      <c r="P142" s="80"/>
      <c r="Q142" s="78"/>
      <c r="R142" s="79"/>
      <c r="S142" s="81"/>
    </row>
    <row r="143" spans="1:19" x14ac:dyDescent="0.25">
      <c r="A143" s="83"/>
      <c r="B143" s="82"/>
      <c r="C143" s="7">
        <v>310</v>
      </c>
      <c r="D143" s="7" t="s">
        <v>361</v>
      </c>
      <c r="E143" s="7"/>
      <c r="F143" s="8">
        <v>36.867319426706395</v>
      </c>
      <c r="G143" s="9">
        <v>8.8210306465347479</v>
      </c>
      <c r="H143" s="8">
        <v>70.607062840072558</v>
      </c>
      <c r="I143" s="9">
        <v>2.8922872037848162</v>
      </c>
      <c r="J143" s="32">
        <f t="shared" si="47"/>
        <v>33.739743413366163</v>
      </c>
      <c r="K143" s="8">
        <v>61.008258006918872</v>
      </c>
      <c r="L143" s="9">
        <v>5.547059865172832</v>
      </c>
      <c r="M143" s="29">
        <f t="shared" si="48"/>
        <v>9.5988048331536859</v>
      </c>
      <c r="N143" s="55">
        <f t="shared" si="49"/>
        <v>13.594680825196356</v>
      </c>
      <c r="O143" s="80"/>
      <c r="P143" s="80"/>
      <c r="Q143" s="78"/>
      <c r="R143" s="79"/>
      <c r="S143" s="81"/>
    </row>
    <row r="144" spans="1:19" x14ac:dyDescent="0.25">
      <c r="A144" s="83"/>
      <c r="B144" s="82"/>
      <c r="C144" s="7">
        <v>508</v>
      </c>
      <c r="D144" s="7" t="s">
        <v>364</v>
      </c>
      <c r="E144" s="7"/>
      <c r="F144" s="8">
        <v>45.531298904538346</v>
      </c>
      <c r="G144" s="9">
        <v>16.434587365339301</v>
      </c>
      <c r="H144" s="8">
        <v>62.594367015098719</v>
      </c>
      <c r="I144" s="9">
        <v>0.80214426258018801</v>
      </c>
      <c r="J144" s="32">
        <f t="shared" si="47"/>
        <v>17.063068110560373</v>
      </c>
      <c r="K144" s="8">
        <v>56.050805201805815</v>
      </c>
      <c r="L144" s="9">
        <v>2.191042695580363</v>
      </c>
      <c r="M144" s="29">
        <f t="shared" si="48"/>
        <v>6.5435618132929037</v>
      </c>
      <c r="N144" s="55">
        <f t="shared" si="49"/>
        <v>10.453914825457851</v>
      </c>
      <c r="O144" s="80"/>
      <c r="P144" s="80"/>
      <c r="Q144" s="78"/>
      <c r="R144" s="79"/>
      <c r="S144" s="81"/>
    </row>
    <row r="145" spans="1:26" x14ac:dyDescent="0.25">
      <c r="A145" s="83"/>
      <c r="B145" s="82"/>
      <c r="C145" s="7">
        <v>390</v>
      </c>
      <c r="D145" s="7" t="s">
        <v>363</v>
      </c>
      <c r="E145" s="7"/>
      <c r="F145" s="8">
        <v>63.793474578538223</v>
      </c>
      <c r="G145" s="9">
        <v>2.0754958768701828</v>
      </c>
      <c r="H145" s="8">
        <v>74.213798975742279</v>
      </c>
      <c r="I145" s="9">
        <v>0.82937397625263998</v>
      </c>
      <c r="J145" s="32">
        <f t="shared" si="47"/>
        <v>10.420324397204055</v>
      </c>
      <c r="K145" s="8">
        <v>66.574169830174242</v>
      </c>
      <c r="L145" s="9">
        <v>1.3000780956513847</v>
      </c>
      <c r="M145" s="29">
        <f t="shared" si="48"/>
        <v>7.639629145568037</v>
      </c>
      <c r="N145" s="55">
        <f t="shared" si="49"/>
        <v>10.294081762429581</v>
      </c>
      <c r="O145" s="80"/>
      <c r="P145" s="80"/>
      <c r="Q145" s="78"/>
      <c r="R145" s="79"/>
      <c r="S145" s="81"/>
    </row>
    <row r="146" spans="1:26" x14ac:dyDescent="0.25">
      <c r="A146" s="83"/>
      <c r="B146" s="82"/>
      <c r="C146" s="7">
        <v>175</v>
      </c>
      <c r="D146" s="7" t="s">
        <v>365</v>
      </c>
      <c r="E146" s="7"/>
      <c r="F146" s="8">
        <v>36.43716842679359</v>
      </c>
      <c r="G146" s="9">
        <v>3.0543839377525246</v>
      </c>
      <c r="H146" s="8">
        <v>44.350877192982459</v>
      </c>
      <c r="I146" s="9">
        <v>2.3522514966993238</v>
      </c>
      <c r="J146" s="32">
        <f t="shared" si="47"/>
        <v>7.9137087661888685</v>
      </c>
      <c r="K146" s="8">
        <v>40.51357419881608</v>
      </c>
      <c r="L146" s="9">
        <v>1.7054953257585772</v>
      </c>
      <c r="M146" s="29">
        <f t="shared" si="48"/>
        <v>3.8373029941663788</v>
      </c>
      <c r="N146" s="55">
        <f t="shared" si="49"/>
        <v>8.6521467827327356</v>
      </c>
      <c r="O146" s="80"/>
      <c r="P146" s="80"/>
      <c r="Q146" s="78"/>
      <c r="R146" s="79"/>
      <c r="S146" s="81"/>
    </row>
    <row r="147" spans="1:26" x14ac:dyDescent="0.25">
      <c r="A147" s="83"/>
      <c r="B147" s="82"/>
      <c r="C147" s="7">
        <v>368</v>
      </c>
      <c r="D147" s="7" t="s">
        <v>367</v>
      </c>
      <c r="E147" s="7"/>
      <c r="F147" s="8">
        <v>7.9089381090863675</v>
      </c>
      <c r="G147" s="9">
        <v>0.4919198327512686</v>
      </c>
      <c r="H147" s="8">
        <v>12.38095238095238</v>
      </c>
      <c r="I147" s="9">
        <v>4.6452374850503722</v>
      </c>
      <c r="J147" s="32">
        <f t="shared" si="47"/>
        <v>4.4720142718660121</v>
      </c>
      <c r="K147" s="8">
        <v>11.908062305010441</v>
      </c>
      <c r="L147" s="9">
        <v>2.7163918462106316</v>
      </c>
      <c r="M147" s="29">
        <f t="shared" si="48"/>
        <v>0.47289007594193855</v>
      </c>
      <c r="N147" s="55">
        <f t="shared" si="49"/>
        <v>3.8194967672233502</v>
      </c>
      <c r="O147" s="80"/>
      <c r="P147" s="80"/>
      <c r="Q147" s="78"/>
      <c r="R147" s="79"/>
      <c r="S147" s="81"/>
    </row>
    <row r="148" spans="1:26" x14ac:dyDescent="0.25">
      <c r="A148" s="83"/>
      <c r="B148" s="82"/>
      <c r="C148" s="7">
        <v>506</v>
      </c>
      <c r="D148" s="7" t="s">
        <v>368</v>
      </c>
      <c r="E148" s="7"/>
      <c r="F148" s="8">
        <v>23.386541471048513</v>
      </c>
      <c r="G148" s="9">
        <v>6.8684745363899955</v>
      </c>
      <c r="H148" s="8">
        <v>28.493999225706542</v>
      </c>
      <c r="I148" s="9">
        <v>0.81576877683722093</v>
      </c>
      <c r="J148" s="32">
        <f t="shared" si="47"/>
        <v>5.1074577546580286</v>
      </c>
      <c r="K148" s="8">
        <v>28.033825213934374</v>
      </c>
      <c r="L148" s="9">
        <v>0.34428609139061855</v>
      </c>
      <c r="M148" s="29">
        <f t="shared" si="48"/>
        <v>0.46017401177216755</v>
      </c>
      <c r="N148" s="55">
        <f t="shared" si="49"/>
        <v>1.6149856962058544</v>
      </c>
      <c r="O148" s="80"/>
      <c r="P148" s="80"/>
      <c r="Q148" s="78"/>
      <c r="R148" s="79"/>
      <c r="S148" s="81"/>
    </row>
    <row r="149" spans="1:26" x14ac:dyDescent="0.25">
      <c r="A149" s="83"/>
      <c r="B149" s="82"/>
      <c r="C149" s="7">
        <v>517</v>
      </c>
      <c r="D149" s="7" t="s">
        <v>366</v>
      </c>
      <c r="E149" s="7"/>
      <c r="F149" s="8">
        <v>67.449933199395588</v>
      </c>
      <c r="G149" s="9">
        <v>1.9859035659813118</v>
      </c>
      <c r="H149" s="8">
        <v>72.987674048360461</v>
      </c>
      <c r="I149" s="9">
        <v>0.64970210115304439</v>
      </c>
      <c r="J149" s="32">
        <f t="shared" si="47"/>
        <v>5.537740848964873</v>
      </c>
      <c r="K149" s="8">
        <v>72.310548919570579</v>
      </c>
      <c r="L149" s="9">
        <v>1.6505540228196052</v>
      </c>
      <c r="M149" s="29">
        <f t="shared" si="48"/>
        <v>0.67712512878988207</v>
      </c>
      <c r="N149" s="55">
        <f t="shared" si="49"/>
        <v>0.92772531474455511</v>
      </c>
      <c r="O149" s="80"/>
      <c r="P149" s="80"/>
      <c r="Q149" s="78"/>
      <c r="R149" s="79"/>
      <c r="S149" s="81"/>
    </row>
    <row r="150" spans="1:26" x14ac:dyDescent="0.25">
      <c r="A150" s="83"/>
      <c r="B150" s="82"/>
      <c r="C150" s="7">
        <v>337</v>
      </c>
      <c r="D150" s="7" t="s">
        <v>369</v>
      </c>
      <c r="E150" s="7"/>
      <c r="F150" s="8">
        <v>53.630147131430824</v>
      </c>
      <c r="G150" s="9">
        <v>1.0991550278383948</v>
      </c>
      <c r="H150" s="8">
        <v>81.079502508073929</v>
      </c>
      <c r="I150" s="9">
        <v>0.64716556483591581</v>
      </c>
      <c r="J150" s="32">
        <f t="shared" si="47"/>
        <v>27.449355376643105</v>
      </c>
      <c r="K150" s="8">
        <v>80.894905817112317</v>
      </c>
      <c r="L150" s="9">
        <v>1.1840127135337493</v>
      </c>
      <c r="M150" s="29">
        <f t="shared" si="48"/>
        <v>0.18459669096161235</v>
      </c>
      <c r="N150" s="55">
        <f t="shared" si="49"/>
        <v>0.22767368478023178</v>
      </c>
      <c r="O150" s="80"/>
      <c r="P150" s="80"/>
      <c r="Q150" s="78"/>
      <c r="R150" s="79"/>
      <c r="S150" s="81"/>
    </row>
    <row r="151" spans="1:26" x14ac:dyDescent="0.25">
      <c r="A151" s="83"/>
      <c r="B151" s="82"/>
      <c r="C151" s="7">
        <v>373</v>
      </c>
      <c r="D151" s="7" t="s">
        <v>370</v>
      </c>
      <c r="E151" s="7"/>
      <c r="F151" s="8">
        <v>9.301504030933236</v>
      </c>
      <c r="G151" s="9">
        <v>3.0428009598077561</v>
      </c>
      <c r="H151" s="8">
        <v>13.642857142857144</v>
      </c>
      <c r="I151" s="9">
        <v>7.2572975236611832</v>
      </c>
      <c r="J151" s="32">
        <f t="shared" si="47"/>
        <v>4.3413531119239082</v>
      </c>
      <c r="K151" s="8">
        <v>17.215215008801977</v>
      </c>
      <c r="L151" s="9">
        <v>1.8527191119018565</v>
      </c>
      <c r="M151" s="29">
        <f t="shared" si="48"/>
        <v>-3.5723578659448325</v>
      </c>
      <c r="N151" s="55">
        <f t="shared" si="49"/>
        <v>-26.184822054045892</v>
      </c>
      <c r="O151" s="80"/>
      <c r="P151" s="80"/>
      <c r="Q151" s="78"/>
      <c r="R151" s="79"/>
      <c r="S151" s="81"/>
    </row>
    <row r="152" spans="1:26" x14ac:dyDescent="0.25">
      <c r="A152" s="83"/>
      <c r="B152" s="82"/>
      <c r="C152" s="7">
        <v>439</v>
      </c>
      <c r="D152" s="7" t="s">
        <v>371</v>
      </c>
      <c r="E152" s="7"/>
      <c r="F152" s="8">
        <v>34.648526077097507</v>
      </c>
      <c r="G152" s="9">
        <v>4.8300916584378379</v>
      </c>
      <c r="H152" s="8">
        <v>18.699042892591279</v>
      </c>
      <c r="I152" s="9">
        <v>4.1729509021410971</v>
      </c>
      <c r="J152" s="32">
        <f t="shared" si="47"/>
        <v>-15.949483184506228</v>
      </c>
      <c r="K152" s="8">
        <v>38.660653724174587</v>
      </c>
      <c r="L152" s="9">
        <v>3.863796676850348</v>
      </c>
      <c r="M152" s="29">
        <f t="shared" si="48"/>
        <v>-19.961610831583307</v>
      </c>
      <c r="N152" s="55">
        <f t="shared" si="49"/>
        <v>-106.75204579316873</v>
      </c>
      <c r="O152" s="80"/>
      <c r="P152" s="80"/>
      <c r="Q152" s="78"/>
      <c r="R152" s="79"/>
      <c r="S152" s="81"/>
    </row>
    <row r="153" spans="1:26" x14ac:dyDescent="0.25">
      <c r="A153" s="26"/>
      <c r="B153" s="11"/>
      <c r="C153" s="7"/>
      <c r="D153" s="7"/>
      <c r="E153" s="7"/>
      <c r="F153" s="8"/>
      <c r="G153" s="9"/>
      <c r="H153" s="8"/>
      <c r="I153" s="9"/>
      <c r="J153" s="32"/>
      <c r="K153" s="8"/>
      <c r="L153" s="9"/>
      <c r="M153" s="29"/>
      <c r="N153" s="55"/>
      <c r="S153" s="10"/>
    </row>
    <row r="154" spans="1:26" s="12" customFormat="1" x14ac:dyDescent="0.25">
      <c r="A154" s="83" t="s">
        <v>309</v>
      </c>
      <c r="B154" s="82" t="s">
        <v>310</v>
      </c>
      <c r="C154" s="7">
        <v>128</v>
      </c>
      <c r="D154" s="7" t="s">
        <v>313</v>
      </c>
      <c r="E154" s="7"/>
      <c r="F154" s="8">
        <v>8.706185413502487</v>
      </c>
      <c r="G154" s="9">
        <v>1.6154400726378366</v>
      </c>
      <c r="H154" s="8">
        <v>33.49427709768861</v>
      </c>
      <c r="I154" s="9">
        <v>2.6728013652234774</v>
      </c>
      <c r="J154" s="32">
        <f>H154-F154</f>
        <v>24.788091684186121</v>
      </c>
      <c r="K154" s="8">
        <v>14.101672591466121</v>
      </c>
      <c r="L154" s="9">
        <v>0.62226237038163934</v>
      </c>
      <c r="M154" s="29">
        <f>H154-K154</f>
        <v>19.39260450622249</v>
      </c>
      <c r="N154" s="55">
        <f>((H154-K154)*100)/H154</f>
        <v>57.898262588747571</v>
      </c>
      <c r="O154" s="80" t="s">
        <v>418</v>
      </c>
      <c r="P154" s="80">
        <f>LEN(S154)</f>
        <v>338</v>
      </c>
      <c r="Q154" s="78">
        <f>LEN(S154)-LEN(SUBSTITUTE(S154,"M",""))</f>
        <v>5</v>
      </c>
      <c r="R154" s="79">
        <f t="shared" ref="R154" si="51">((LEN(S154)-LEN(SUBSTITUTE(S154,"M","")))*100)/LEN(S154)</f>
        <v>1.4792899408284024</v>
      </c>
      <c r="S154" s="81" t="s">
        <v>312</v>
      </c>
      <c r="T154"/>
      <c r="U154"/>
      <c r="V154"/>
      <c r="W154"/>
      <c r="X154"/>
      <c r="Y154"/>
      <c r="Z154"/>
    </row>
    <row r="155" spans="1:26" s="12" customFormat="1" x14ac:dyDescent="0.25">
      <c r="A155" s="83"/>
      <c r="B155" s="82"/>
      <c r="C155" s="7">
        <v>97</v>
      </c>
      <c r="D155" s="7" t="s">
        <v>314</v>
      </c>
      <c r="E155" s="7"/>
      <c r="F155" s="8">
        <v>27.250871442692887</v>
      </c>
      <c r="G155" s="9">
        <v>0.57342180274401688</v>
      </c>
      <c r="H155" s="8">
        <v>44.874820199509195</v>
      </c>
      <c r="I155" s="9">
        <v>0.96851601280973243</v>
      </c>
      <c r="J155" s="32">
        <f>H155-F155</f>
        <v>17.623948756816308</v>
      </c>
      <c r="K155" s="8">
        <v>31.979420608721238</v>
      </c>
      <c r="L155" s="9">
        <v>1.7191367413506498</v>
      </c>
      <c r="M155" s="29">
        <f>H155-K155</f>
        <v>12.895399590787957</v>
      </c>
      <c r="N155" s="55">
        <f>((H155-K155)*100)/H155</f>
        <v>28.73638163552797</v>
      </c>
      <c r="O155" s="80"/>
      <c r="P155" s="80"/>
      <c r="Q155" s="78"/>
      <c r="R155" s="79"/>
      <c r="S155" s="81"/>
      <c r="T155"/>
      <c r="U155"/>
      <c r="V155"/>
      <c r="W155"/>
      <c r="X155"/>
      <c r="Y155"/>
      <c r="Z155"/>
    </row>
    <row r="156" spans="1:26" s="12" customFormat="1" x14ac:dyDescent="0.25">
      <c r="A156" s="83"/>
      <c r="B156" s="82"/>
      <c r="C156" s="7">
        <v>284</v>
      </c>
      <c r="D156" s="7" t="s">
        <v>311</v>
      </c>
      <c r="E156" s="7"/>
      <c r="F156" s="8">
        <v>3.3333333333333335</v>
      </c>
      <c r="G156" s="9">
        <v>5.7735026918962573</v>
      </c>
      <c r="H156" s="8">
        <v>98.484848484848484</v>
      </c>
      <c r="I156" s="9">
        <v>2.6243194054073906</v>
      </c>
      <c r="J156" s="32">
        <f>H156-F156</f>
        <v>95.151515151515156</v>
      </c>
      <c r="K156" s="8">
        <v>76.666666666666671</v>
      </c>
      <c r="L156" s="9">
        <v>15.275252316519486</v>
      </c>
      <c r="M156" s="29">
        <f>H156-K156</f>
        <v>21.818181818181813</v>
      </c>
      <c r="N156" s="55">
        <f>((H156-K156)*100)/H156</f>
        <v>22.153846153846146</v>
      </c>
      <c r="O156" s="80"/>
      <c r="P156" s="80"/>
      <c r="Q156" s="78"/>
      <c r="R156" s="79"/>
      <c r="S156" s="81"/>
      <c r="T156"/>
      <c r="U156"/>
      <c r="V156"/>
      <c r="W156"/>
      <c r="X156"/>
      <c r="Y156"/>
      <c r="Z156"/>
    </row>
    <row r="157" spans="1:26" s="12" customFormat="1" x14ac:dyDescent="0.25">
      <c r="A157" s="83"/>
      <c r="B157" s="82"/>
      <c r="C157" s="7">
        <v>259</v>
      </c>
      <c r="D157" s="7" t="s">
        <v>315</v>
      </c>
      <c r="E157" s="7"/>
      <c r="F157" s="8">
        <v>12.392572944297081</v>
      </c>
      <c r="G157" s="9">
        <v>3.8864187067409293</v>
      </c>
      <c r="H157" s="8">
        <v>63.179271708683473</v>
      </c>
      <c r="I157" s="9">
        <v>5.9820975139874619</v>
      </c>
      <c r="J157" s="32">
        <f>H157-F157</f>
        <v>50.786698764386394</v>
      </c>
      <c r="K157" s="8">
        <v>54.754440961337515</v>
      </c>
      <c r="L157" s="9">
        <v>4.5598446235441203</v>
      </c>
      <c r="M157" s="29">
        <f>H157-K157</f>
        <v>8.4248307473459576</v>
      </c>
      <c r="N157" s="55">
        <f>((H157-K157)*100)/H157</f>
        <v>13.334801936610539</v>
      </c>
      <c r="O157" s="80"/>
      <c r="P157" s="80"/>
      <c r="Q157" s="78"/>
      <c r="R157" s="79"/>
      <c r="S157" s="81"/>
      <c r="T157"/>
      <c r="U157"/>
      <c r="V157"/>
      <c r="W157"/>
      <c r="X157"/>
      <c r="Y157"/>
      <c r="Z157"/>
    </row>
    <row r="158" spans="1:26" s="12" customFormat="1" x14ac:dyDescent="0.25">
      <c r="A158" s="26"/>
      <c r="B158" s="11"/>
      <c r="C158" s="7"/>
      <c r="D158" s="7"/>
      <c r="E158" s="7"/>
      <c r="F158" s="8"/>
      <c r="G158" s="9"/>
      <c r="H158" s="8"/>
      <c r="I158" s="9"/>
      <c r="J158" s="32"/>
      <c r="K158" s="8"/>
      <c r="L158" s="9"/>
      <c r="M158" s="29"/>
      <c r="N158" s="55"/>
      <c r="O158" s="43"/>
      <c r="P158" s="43"/>
      <c r="Q158" s="43"/>
      <c r="R158" s="74"/>
      <c r="S158" s="10"/>
      <c r="T158"/>
      <c r="U158"/>
      <c r="V158"/>
      <c r="W158"/>
      <c r="X158"/>
      <c r="Y158"/>
      <c r="Z158"/>
    </row>
    <row r="159" spans="1:26" s="12" customFormat="1" x14ac:dyDescent="0.25">
      <c r="A159" s="83" t="s">
        <v>196</v>
      </c>
      <c r="B159" s="82" t="s">
        <v>139</v>
      </c>
      <c r="C159" s="7">
        <v>315</v>
      </c>
      <c r="D159" s="7" t="s">
        <v>197</v>
      </c>
      <c r="E159" s="7"/>
      <c r="F159" s="8">
        <v>23.913542024997138</v>
      </c>
      <c r="G159" s="9">
        <v>5.4759438671369081</v>
      </c>
      <c r="H159" s="8">
        <v>65.857454092748199</v>
      </c>
      <c r="I159" s="9">
        <v>8.9315942758098075</v>
      </c>
      <c r="J159" s="32">
        <f>H159-F159</f>
        <v>41.943912067751057</v>
      </c>
      <c r="K159" s="8">
        <v>28.034188034188034</v>
      </c>
      <c r="L159" s="9">
        <v>7.0749408842990968</v>
      </c>
      <c r="M159" s="29">
        <f>H159-K159</f>
        <v>37.823266058560165</v>
      </c>
      <c r="N159" s="55">
        <f t="shared" ref="N159:N163" si="52">((H159-K159)*100)/H159</f>
        <v>57.43201977606514</v>
      </c>
      <c r="O159" s="80" t="s">
        <v>408</v>
      </c>
      <c r="P159" s="80">
        <f>LEN(S159)</f>
        <v>429</v>
      </c>
      <c r="Q159" s="78">
        <f>LEN(S159)-LEN(SUBSTITUTE(S159,"M",""))</f>
        <v>9</v>
      </c>
      <c r="R159" s="79">
        <f t="shared" ref="R159" si="53">((LEN(S159)-LEN(SUBSTITUTE(S159,"M","")))*100)/LEN(S159)</f>
        <v>2.0979020979020979</v>
      </c>
      <c r="S159" s="81" t="s">
        <v>198</v>
      </c>
      <c r="T159"/>
      <c r="U159"/>
      <c r="V159"/>
      <c r="W159"/>
      <c r="X159"/>
      <c r="Y159"/>
      <c r="Z159"/>
    </row>
    <row r="160" spans="1:26" s="12" customFormat="1" x14ac:dyDescent="0.25">
      <c r="A160" s="83"/>
      <c r="B160" s="82"/>
      <c r="C160" s="7">
        <v>319</v>
      </c>
      <c r="D160" s="7" t="s">
        <v>199</v>
      </c>
      <c r="E160" s="7"/>
      <c r="F160" s="8">
        <v>18.455452356381148</v>
      </c>
      <c r="G160" s="9">
        <v>2.3020202281706346</v>
      </c>
      <c r="H160" s="8">
        <v>59.134765017117957</v>
      </c>
      <c r="I160" s="9">
        <v>4.8895698031007813</v>
      </c>
      <c r="J160" s="32">
        <f>H160-F160</f>
        <v>40.679312660736812</v>
      </c>
      <c r="K160" s="8">
        <v>28.034188034188034</v>
      </c>
      <c r="L160" s="9">
        <v>7.0749408842990968</v>
      </c>
      <c r="M160" s="29">
        <f>H160-K160</f>
        <v>31.100576982929923</v>
      </c>
      <c r="N160" s="55">
        <f t="shared" si="52"/>
        <v>52.592712550607288</v>
      </c>
      <c r="O160" s="80"/>
      <c r="P160" s="80"/>
      <c r="Q160" s="78"/>
      <c r="R160" s="79"/>
      <c r="S160" s="81"/>
      <c r="T160"/>
      <c r="U160"/>
      <c r="V160"/>
      <c r="W160"/>
      <c r="X160"/>
      <c r="Y160"/>
      <c r="Z160"/>
    </row>
    <row r="161" spans="1:26" s="12" customFormat="1" x14ac:dyDescent="0.25">
      <c r="A161" s="83"/>
      <c r="B161" s="82"/>
      <c r="C161" s="7">
        <v>356</v>
      </c>
      <c r="D161" s="7" t="s">
        <v>200</v>
      </c>
      <c r="E161" s="7"/>
      <c r="F161" s="8">
        <v>51.102941176470587</v>
      </c>
      <c r="G161" s="9">
        <v>4.6938034319131283</v>
      </c>
      <c r="H161" s="8">
        <v>58.513931888544903</v>
      </c>
      <c r="I161" s="9">
        <v>0.53623864011420352</v>
      </c>
      <c r="J161" s="32">
        <f>H161-F161</f>
        <v>7.4109907120743159</v>
      </c>
      <c r="K161" s="8">
        <v>35.710955710955716</v>
      </c>
      <c r="L161" s="9">
        <v>4.6498676512043007</v>
      </c>
      <c r="M161" s="29">
        <f>H161-K161</f>
        <v>22.802976177589187</v>
      </c>
      <c r="N161" s="55">
        <f t="shared" si="52"/>
        <v>38.970165636832313</v>
      </c>
      <c r="O161" s="80"/>
      <c r="P161" s="80"/>
      <c r="Q161" s="78"/>
      <c r="R161" s="79"/>
      <c r="S161" s="81"/>
      <c r="T161"/>
      <c r="U161"/>
      <c r="V161"/>
      <c r="W161"/>
      <c r="X161"/>
      <c r="Y161"/>
      <c r="Z161"/>
    </row>
    <row r="162" spans="1:26" s="12" customFormat="1" x14ac:dyDescent="0.25">
      <c r="A162" s="83"/>
      <c r="B162" s="82"/>
      <c r="C162" s="7">
        <v>276</v>
      </c>
      <c r="D162" s="7" t="s">
        <v>201</v>
      </c>
      <c r="E162" s="7"/>
      <c r="F162" s="8">
        <v>21.611111111111114</v>
      </c>
      <c r="G162" s="9">
        <v>2.110379990358064</v>
      </c>
      <c r="H162" s="8">
        <v>35.836385836385837</v>
      </c>
      <c r="I162" s="9">
        <v>2.5662819971897122</v>
      </c>
      <c r="J162" s="32">
        <f>H162-F162</f>
        <v>14.225274725274723</v>
      </c>
      <c r="K162" s="8">
        <v>26.025641025641026</v>
      </c>
      <c r="L162" s="9">
        <v>3.5736820166067536</v>
      </c>
      <c r="M162" s="29">
        <f>H162-K162</f>
        <v>9.8107448107448114</v>
      </c>
      <c r="N162" s="55">
        <f t="shared" si="52"/>
        <v>27.37649063032368</v>
      </c>
      <c r="O162" s="80"/>
      <c r="P162" s="80"/>
      <c r="Q162" s="78"/>
      <c r="R162" s="79"/>
      <c r="S162" s="81"/>
      <c r="T162"/>
      <c r="U162"/>
      <c r="V162"/>
      <c r="W162"/>
      <c r="X162"/>
      <c r="Y162"/>
      <c r="Z162"/>
    </row>
    <row r="163" spans="1:26" s="12" customFormat="1" x14ac:dyDescent="0.25">
      <c r="A163" s="83"/>
      <c r="B163" s="82"/>
      <c r="C163" s="7">
        <v>111</v>
      </c>
      <c r="D163" s="7" t="s">
        <v>202</v>
      </c>
      <c r="E163" s="7"/>
      <c r="F163" s="8">
        <v>33.116883116883116</v>
      </c>
      <c r="G163" s="9">
        <v>5.0715906986407173</v>
      </c>
      <c r="H163" s="8">
        <v>52.467532467532465</v>
      </c>
      <c r="I163" s="9">
        <v>8.7582936623830818</v>
      </c>
      <c r="J163" s="32">
        <f>H163-F163</f>
        <v>19.350649350649348</v>
      </c>
      <c r="K163" s="8">
        <v>45.45454545454546</v>
      </c>
      <c r="L163" s="9">
        <v>7.8729582162221492</v>
      </c>
      <c r="M163" s="29">
        <f>H163-K163</f>
        <v>7.0129870129870042</v>
      </c>
      <c r="N163" s="55">
        <f t="shared" si="52"/>
        <v>13.36633663366335</v>
      </c>
      <c r="O163" s="80"/>
      <c r="P163" s="80"/>
      <c r="Q163" s="78"/>
      <c r="R163" s="79"/>
      <c r="S163" s="81"/>
      <c r="T163"/>
      <c r="U163"/>
      <c r="V163"/>
      <c r="W163"/>
      <c r="X163"/>
      <c r="Y163"/>
      <c r="Z163"/>
    </row>
    <row r="164" spans="1:26" s="12" customFormat="1" x14ac:dyDescent="0.25">
      <c r="A164" s="26"/>
      <c r="B164" s="11"/>
      <c r="C164" s="7"/>
      <c r="D164" s="7"/>
      <c r="E164" s="7"/>
      <c r="F164" s="8"/>
      <c r="G164" s="9"/>
      <c r="H164" s="8"/>
      <c r="I164" s="9"/>
      <c r="J164" s="32"/>
      <c r="K164" s="8"/>
      <c r="L164" s="9"/>
      <c r="M164" s="29"/>
      <c r="N164" s="55"/>
      <c r="O164" s="43"/>
      <c r="P164" s="43"/>
      <c r="Q164" s="43"/>
      <c r="R164" s="74"/>
      <c r="S164" s="10"/>
      <c r="T164"/>
      <c r="U164"/>
      <c r="V164"/>
      <c r="W164"/>
      <c r="X164"/>
      <c r="Y164"/>
      <c r="Z164"/>
    </row>
    <row r="165" spans="1:26" s="12" customFormat="1" x14ac:dyDescent="0.25">
      <c r="A165" s="83" t="s">
        <v>179</v>
      </c>
      <c r="B165" s="82" t="s">
        <v>180</v>
      </c>
      <c r="C165" s="7">
        <v>333</v>
      </c>
      <c r="D165" s="7" t="s">
        <v>181</v>
      </c>
      <c r="E165" s="7"/>
      <c r="F165" s="8">
        <v>27.52856376044782</v>
      </c>
      <c r="G165" s="9">
        <v>8.2993933645930706</v>
      </c>
      <c r="H165" s="8">
        <v>76.515151515151516</v>
      </c>
      <c r="I165" s="9">
        <v>4.7310590896957585</v>
      </c>
      <c r="J165" s="32">
        <f>H165-F165</f>
        <v>48.986587754703692</v>
      </c>
      <c r="K165" s="8">
        <v>33.591269841269842</v>
      </c>
      <c r="L165" s="9">
        <v>8.3453003643262562</v>
      </c>
      <c r="M165" s="29">
        <f>H165-K165</f>
        <v>42.923881673881674</v>
      </c>
      <c r="N165" s="55">
        <f>((H165-K165)*100)/H165</f>
        <v>56.098538425271094</v>
      </c>
      <c r="O165" s="80" t="s">
        <v>405</v>
      </c>
      <c r="P165" s="80">
        <f>LEN(S165)</f>
        <v>348</v>
      </c>
      <c r="Q165" s="78">
        <f>LEN(S165)-LEN(SUBSTITUTE(S165,"M",""))</f>
        <v>9</v>
      </c>
      <c r="R165" s="79">
        <f t="shared" ref="R165" si="54">((LEN(S165)-LEN(SUBSTITUTE(S165,"M","")))*100)/LEN(S165)</f>
        <v>2.5862068965517242</v>
      </c>
      <c r="S165" s="81" t="s">
        <v>182</v>
      </c>
      <c r="T165"/>
      <c r="U165"/>
      <c r="V165"/>
      <c r="W165"/>
      <c r="X165"/>
      <c r="Y165"/>
      <c r="Z165"/>
    </row>
    <row r="166" spans="1:26" s="12" customFormat="1" x14ac:dyDescent="0.25">
      <c r="A166" s="83"/>
      <c r="B166" s="82"/>
      <c r="C166" s="7">
        <v>337</v>
      </c>
      <c r="D166" s="7" t="s">
        <v>183</v>
      </c>
      <c r="E166" s="7"/>
      <c r="F166" s="8">
        <v>54.122137344082972</v>
      </c>
      <c r="G166" s="9">
        <v>3.3528241445193974</v>
      </c>
      <c r="H166" s="8">
        <v>69.700854700854705</v>
      </c>
      <c r="I166" s="9">
        <v>1.9062655495462382</v>
      </c>
      <c r="J166" s="32">
        <f>H166-F166</f>
        <v>15.578717356771733</v>
      </c>
      <c r="K166" s="8">
        <v>39.044622651180028</v>
      </c>
      <c r="L166" s="9">
        <v>4.519212855039993</v>
      </c>
      <c r="M166" s="29">
        <f>H166-K166</f>
        <v>30.656232049674678</v>
      </c>
      <c r="N166" s="55">
        <f>((H166-K166)*100)/H166</f>
        <v>43.982576944352388</v>
      </c>
      <c r="O166" s="80"/>
      <c r="P166" s="80"/>
      <c r="Q166" s="78"/>
      <c r="R166" s="79"/>
      <c r="S166" s="81"/>
      <c r="T166"/>
      <c r="U166"/>
      <c r="V166"/>
      <c r="W166"/>
      <c r="X166"/>
      <c r="Y166"/>
      <c r="Z166"/>
    </row>
    <row r="167" spans="1:26" s="12" customFormat="1" x14ac:dyDescent="0.25">
      <c r="A167" s="83"/>
      <c r="B167" s="82"/>
      <c r="C167" s="7">
        <v>81</v>
      </c>
      <c r="D167" s="7" t="s">
        <v>185</v>
      </c>
      <c r="E167" s="7"/>
      <c r="F167" s="8">
        <v>59.645909645909647</v>
      </c>
      <c r="G167" s="9">
        <v>8.433530651886409</v>
      </c>
      <c r="H167" s="8">
        <v>53.196265253002842</v>
      </c>
      <c r="I167" s="9">
        <v>1.3468076977056549</v>
      </c>
      <c r="J167" s="32">
        <f>H167-F167</f>
        <v>-6.449644392906805</v>
      </c>
      <c r="K167" s="8">
        <v>35.450746799431009</v>
      </c>
      <c r="L167" s="9">
        <v>1.2634714626199708</v>
      </c>
      <c r="M167" s="29">
        <f>H167-K167</f>
        <v>17.745518453571833</v>
      </c>
      <c r="N167" s="55">
        <f>((H167-K167)*100)/H167</f>
        <v>33.358579534058791</v>
      </c>
      <c r="O167" s="80"/>
      <c r="P167" s="80"/>
      <c r="Q167" s="78"/>
      <c r="R167" s="79"/>
      <c r="S167" s="81"/>
      <c r="T167"/>
      <c r="U167"/>
      <c r="V167"/>
      <c r="W167"/>
      <c r="X167"/>
      <c r="Y167"/>
      <c r="Z167"/>
    </row>
    <row r="168" spans="1:26" s="12" customFormat="1" x14ac:dyDescent="0.25">
      <c r="A168" s="83"/>
      <c r="B168" s="82"/>
      <c r="C168" s="7">
        <v>50</v>
      </c>
      <c r="D168" s="7" t="s">
        <v>184</v>
      </c>
      <c r="E168" s="7"/>
      <c r="F168" s="8">
        <v>35.988510917530441</v>
      </c>
      <c r="G168" s="9">
        <v>3.912211859288095</v>
      </c>
      <c r="H168" s="8">
        <v>89.713916574381685</v>
      </c>
      <c r="I168" s="9">
        <v>4.6910903339664234</v>
      </c>
      <c r="J168" s="32">
        <f>H168-F168</f>
        <v>53.725405656851244</v>
      </c>
      <c r="K168" s="8">
        <v>60.252747252747248</v>
      </c>
      <c r="L168" s="9">
        <v>3.4727187316921784</v>
      </c>
      <c r="M168" s="29">
        <f>H168-K168</f>
        <v>29.461169321634436</v>
      </c>
      <c r="N168" s="55">
        <f>((H168-K168)*100)/H168</f>
        <v>32.839018121796322</v>
      </c>
      <c r="O168" s="80"/>
      <c r="P168" s="80"/>
      <c r="Q168" s="78"/>
      <c r="R168" s="79"/>
      <c r="S168" s="81"/>
      <c r="T168"/>
      <c r="U168"/>
      <c r="V168"/>
      <c r="W168"/>
      <c r="X168"/>
      <c r="Y168"/>
      <c r="Z168"/>
    </row>
    <row r="169" spans="1:26" s="12" customFormat="1" x14ac:dyDescent="0.25">
      <c r="A169" s="83"/>
      <c r="B169" s="82"/>
      <c r="C169" s="7">
        <v>263</v>
      </c>
      <c r="D169" s="7" t="s">
        <v>186</v>
      </c>
      <c r="E169" s="7"/>
      <c r="F169" s="8">
        <v>25.555041628122108</v>
      </c>
      <c r="G169" s="9">
        <v>2.47542499189333</v>
      </c>
      <c r="H169" s="8">
        <v>35.439560439560438</v>
      </c>
      <c r="I169" s="9">
        <v>9.3042275944374335</v>
      </c>
      <c r="J169" s="32">
        <f>H169-F169</f>
        <v>9.8845188114383298</v>
      </c>
      <c r="K169" s="8">
        <v>26.890756302521009</v>
      </c>
      <c r="L169" s="9">
        <v>2.9110097606199616</v>
      </c>
      <c r="M169" s="29">
        <f>H169-K169</f>
        <v>8.5488041370394292</v>
      </c>
      <c r="N169" s="55">
        <f>((H169-K169)*100)/H169</f>
        <v>24.122207022343819</v>
      </c>
      <c r="O169" s="80"/>
      <c r="P169" s="80"/>
      <c r="Q169" s="78"/>
      <c r="R169" s="79"/>
      <c r="S169" s="81"/>
      <c r="T169"/>
      <c r="U169"/>
      <c r="V169"/>
      <c r="W169"/>
      <c r="X169"/>
      <c r="Y169"/>
      <c r="Z169"/>
    </row>
    <row r="170" spans="1:26" s="12" customFormat="1" x14ac:dyDescent="0.25">
      <c r="A170" s="26"/>
      <c r="B170" s="11"/>
      <c r="C170" s="7"/>
      <c r="D170" s="7"/>
      <c r="E170" s="7"/>
      <c r="F170" s="8"/>
      <c r="G170" s="9"/>
      <c r="H170" s="8"/>
      <c r="I170" s="9"/>
      <c r="J170" s="32"/>
      <c r="K170" s="8"/>
      <c r="L170" s="9"/>
      <c r="M170" s="29"/>
      <c r="N170" s="55"/>
      <c r="O170" s="43"/>
      <c r="P170" s="43"/>
      <c r="Q170" s="43"/>
      <c r="R170" s="74"/>
      <c r="S170" s="10"/>
      <c r="T170"/>
      <c r="U170"/>
      <c r="V170"/>
      <c r="W170"/>
      <c r="X170"/>
      <c r="Y170"/>
      <c r="Z170"/>
    </row>
    <row r="171" spans="1:26" x14ac:dyDescent="0.25">
      <c r="A171" s="83" t="s">
        <v>174</v>
      </c>
      <c r="B171" s="82" t="s">
        <v>175</v>
      </c>
      <c r="C171" s="7">
        <v>553</v>
      </c>
      <c r="D171" s="7" t="s">
        <v>176</v>
      </c>
      <c r="E171" s="7"/>
      <c r="F171" s="8">
        <v>49.621212121212125</v>
      </c>
      <c r="G171" s="9">
        <v>13.072298429346514</v>
      </c>
      <c r="H171" s="8">
        <v>77.222222222222229</v>
      </c>
      <c r="I171" s="9">
        <v>2.5458753860865775</v>
      </c>
      <c r="J171" s="32">
        <f>H171-F171</f>
        <v>27.601010101010104</v>
      </c>
      <c r="K171" s="8">
        <v>34.090909090909086</v>
      </c>
      <c r="L171" s="9">
        <v>5.9047186621666405</v>
      </c>
      <c r="M171" s="29">
        <f>H171-K171</f>
        <v>43.131313131313142</v>
      </c>
      <c r="N171" s="55">
        <f t="shared" ref="N171:N172" si="55">((H171-K171)*100)/H171</f>
        <v>55.853499018966659</v>
      </c>
      <c r="O171" s="80" t="s">
        <v>406</v>
      </c>
      <c r="P171" s="80">
        <f>LEN(S171)</f>
        <v>645</v>
      </c>
      <c r="Q171" s="78">
        <f>LEN(S171)-LEN(SUBSTITUTE(S171,"M",""))</f>
        <v>13</v>
      </c>
      <c r="R171" s="79">
        <f t="shared" ref="R171" si="56">((LEN(S171)-LEN(SUBSTITUTE(S171,"M","")))*100)/LEN(S171)</f>
        <v>2.0155038759689923</v>
      </c>
      <c r="S171" s="81" t="s">
        <v>177</v>
      </c>
    </row>
    <row r="172" spans="1:26" x14ac:dyDescent="0.25">
      <c r="A172" s="83"/>
      <c r="B172" s="82"/>
      <c r="C172" s="7">
        <v>500</v>
      </c>
      <c r="D172" s="7" t="s">
        <v>178</v>
      </c>
      <c r="E172" s="7"/>
      <c r="F172" s="8">
        <v>45.098039215686278</v>
      </c>
      <c r="G172" s="9">
        <v>8.4904451351415098</v>
      </c>
      <c r="H172" s="8">
        <v>47.83549783549784</v>
      </c>
      <c r="I172" s="9">
        <v>10.557357920568988</v>
      </c>
      <c r="J172" s="32">
        <f>H172-F172</f>
        <v>2.7374586198115622</v>
      </c>
      <c r="K172" s="8">
        <v>34.248366013071895</v>
      </c>
      <c r="L172" s="9">
        <v>5.353096792011339</v>
      </c>
      <c r="M172" s="29">
        <f>H172-K172</f>
        <v>13.587131822425945</v>
      </c>
      <c r="N172" s="55">
        <f t="shared" si="55"/>
        <v>28.403868334664189</v>
      </c>
      <c r="O172" s="80"/>
      <c r="P172" s="80"/>
      <c r="Q172" s="78"/>
      <c r="R172" s="79"/>
      <c r="S172" s="81"/>
    </row>
    <row r="173" spans="1:26" x14ac:dyDescent="0.25">
      <c r="A173" s="26"/>
      <c r="B173" s="11"/>
      <c r="C173" s="7"/>
      <c r="D173" s="7"/>
      <c r="E173" s="7"/>
      <c r="F173" s="8"/>
      <c r="G173" s="9"/>
      <c r="H173" s="8"/>
      <c r="I173" s="9"/>
      <c r="J173" s="32"/>
      <c r="K173" s="8"/>
      <c r="L173" s="9"/>
      <c r="M173" s="29"/>
      <c r="N173" s="55"/>
      <c r="S173" s="10"/>
    </row>
    <row r="174" spans="1:26" x14ac:dyDescent="0.25">
      <c r="A174" s="83" t="s">
        <v>270</v>
      </c>
      <c r="B174" s="82" t="s">
        <v>57</v>
      </c>
      <c r="C174" s="7">
        <v>172</v>
      </c>
      <c r="D174" s="7" t="s">
        <v>271</v>
      </c>
      <c r="E174" s="7"/>
      <c r="F174" s="8">
        <v>13.691239316239317</v>
      </c>
      <c r="G174" s="9">
        <v>9.2079313355122903</v>
      </c>
      <c r="H174" s="8">
        <v>52.222222222222229</v>
      </c>
      <c r="I174" s="9">
        <v>6.7357531405456053</v>
      </c>
      <c r="J174" s="32">
        <f>H174-F174</f>
        <v>38.53098290598291</v>
      </c>
      <c r="K174" s="8">
        <v>23.06166056166056</v>
      </c>
      <c r="L174" s="9">
        <v>3.3573023895184524</v>
      </c>
      <c r="M174" s="29">
        <f>H174-K174</f>
        <v>29.160561660561669</v>
      </c>
      <c r="N174" s="55">
        <f t="shared" ref="N174:N177" si="57">((H174-K174)*100)/H174</f>
        <v>55.839373392564895</v>
      </c>
      <c r="O174" s="80" t="s">
        <v>406</v>
      </c>
      <c r="P174" s="80">
        <f>LEN(S174)</f>
        <v>334</v>
      </c>
      <c r="Q174" s="78">
        <f>LEN(S174)-LEN(SUBSTITUTE(S174,"M",""))</f>
        <v>10</v>
      </c>
      <c r="R174" s="79">
        <f t="shared" ref="R174" si="58">((LEN(S174)-LEN(SUBSTITUTE(S174,"M","")))*100)/LEN(S174)</f>
        <v>2.9940119760479043</v>
      </c>
      <c r="S174" s="81" t="s">
        <v>272</v>
      </c>
    </row>
    <row r="175" spans="1:26" x14ac:dyDescent="0.25">
      <c r="A175" s="83"/>
      <c r="B175" s="82"/>
      <c r="C175" s="7">
        <v>209</v>
      </c>
      <c r="D175" s="7" t="s">
        <v>273</v>
      </c>
      <c r="E175" s="7"/>
      <c r="F175" s="8">
        <v>29.700854700854702</v>
      </c>
      <c r="G175" s="9">
        <v>4.2681590503072817</v>
      </c>
      <c r="H175" s="8">
        <v>44.273504273504273</v>
      </c>
      <c r="I175" s="9">
        <v>3.7098349426001196</v>
      </c>
      <c r="J175" s="32">
        <f>H175-F175</f>
        <v>14.572649572649571</v>
      </c>
      <c r="K175" s="8">
        <v>24.358974358974361</v>
      </c>
      <c r="L175" s="9">
        <v>1.1102889792108188</v>
      </c>
      <c r="M175" s="29">
        <f>H175-K175</f>
        <v>19.914529914529911</v>
      </c>
      <c r="N175" s="55">
        <f t="shared" si="57"/>
        <v>44.980694980694977</v>
      </c>
      <c r="O175" s="80"/>
      <c r="P175" s="80"/>
      <c r="Q175" s="78"/>
      <c r="R175" s="79"/>
      <c r="S175" s="81"/>
    </row>
    <row r="176" spans="1:26" x14ac:dyDescent="0.25">
      <c r="A176" s="83"/>
      <c r="B176" s="82"/>
      <c r="C176" s="7">
        <v>176</v>
      </c>
      <c r="D176" s="7" t="s">
        <v>274</v>
      </c>
      <c r="E176" s="7"/>
      <c r="F176" s="8">
        <v>43.931623931623932</v>
      </c>
      <c r="G176" s="9">
        <v>5.7924508973871722</v>
      </c>
      <c r="H176" s="8">
        <v>76.666666666666671</v>
      </c>
      <c r="I176" s="9">
        <v>6.6666666666666714</v>
      </c>
      <c r="J176" s="32">
        <f>H176-F176</f>
        <v>32.73504273504274</v>
      </c>
      <c r="K176" s="8">
        <v>60.302197802197803</v>
      </c>
      <c r="L176" s="9">
        <v>2.4301931336475482</v>
      </c>
      <c r="M176" s="29">
        <f>H176-K176</f>
        <v>16.364468864468869</v>
      </c>
      <c r="N176" s="55">
        <f t="shared" si="57"/>
        <v>21.344959388437651</v>
      </c>
      <c r="O176" s="80"/>
      <c r="P176" s="80"/>
      <c r="Q176" s="78"/>
      <c r="R176" s="79"/>
      <c r="S176" s="81"/>
    </row>
    <row r="177" spans="1:19" x14ac:dyDescent="0.25">
      <c r="A177" s="83"/>
      <c r="B177" s="82"/>
      <c r="C177" s="7">
        <v>159</v>
      </c>
      <c r="D177" s="7" t="s">
        <v>275</v>
      </c>
      <c r="E177" s="7"/>
      <c r="F177" s="8">
        <v>50.877192982456137</v>
      </c>
      <c r="G177" s="9">
        <v>3.3104261986265122</v>
      </c>
      <c r="H177" s="8">
        <v>79.673202614379079</v>
      </c>
      <c r="I177" s="9">
        <v>5.5123270105165405</v>
      </c>
      <c r="J177" s="32">
        <f>H177-F177</f>
        <v>28.796009631922942</v>
      </c>
      <c r="K177" s="8">
        <v>64.161220043572982</v>
      </c>
      <c r="L177" s="9">
        <v>2.8175418641345389</v>
      </c>
      <c r="M177" s="29">
        <f>H177-K177</f>
        <v>15.511982570806097</v>
      </c>
      <c r="N177" s="55">
        <f t="shared" si="57"/>
        <v>19.469510527754988</v>
      </c>
      <c r="O177" s="80"/>
      <c r="P177" s="80"/>
      <c r="Q177" s="78"/>
      <c r="R177" s="79"/>
      <c r="S177" s="81"/>
    </row>
    <row r="178" spans="1:19" x14ac:dyDescent="0.25">
      <c r="A178" s="26"/>
      <c r="B178" s="11"/>
      <c r="C178" s="7"/>
      <c r="D178" s="7"/>
      <c r="E178" s="7"/>
      <c r="F178" s="8"/>
      <c r="G178" s="9"/>
      <c r="H178" s="8"/>
      <c r="I178" s="9"/>
      <c r="J178" s="32"/>
      <c r="K178" s="8"/>
      <c r="L178" s="9"/>
      <c r="M178" s="29"/>
      <c r="N178" s="55"/>
      <c r="S178" s="10"/>
    </row>
    <row r="179" spans="1:19" x14ac:dyDescent="0.25">
      <c r="A179" s="83" t="s">
        <v>154</v>
      </c>
      <c r="B179" s="82" t="s">
        <v>84</v>
      </c>
      <c r="C179" s="7">
        <v>246</v>
      </c>
      <c r="D179" s="7" t="s">
        <v>155</v>
      </c>
      <c r="E179" s="7"/>
      <c r="F179" s="8">
        <v>37.404214559386972</v>
      </c>
      <c r="G179" s="9">
        <v>4.0238436420105339</v>
      </c>
      <c r="H179" s="8">
        <v>80.477855477855485</v>
      </c>
      <c r="I179" s="9">
        <v>4.9458327255754657</v>
      </c>
      <c r="J179" s="32">
        <f>H179-F179</f>
        <v>43.073640918468513</v>
      </c>
      <c r="K179" s="8">
        <v>36.153846153846153</v>
      </c>
      <c r="L179" s="9">
        <v>5.3846153846153992</v>
      </c>
      <c r="M179" s="29">
        <f>H179-K179</f>
        <v>44.324009324009332</v>
      </c>
      <c r="N179" s="55">
        <f t="shared" ref="N179:N181" si="59">((H179-K179)*100)/H179</f>
        <v>55.076031860970318</v>
      </c>
      <c r="O179" s="80" t="s">
        <v>408</v>
      </c>
      <c r="P179" s="80">
        <f>LEN(S179)</f>
        <v>574</v>
      </c>
      <c r="Q179" s="78">
        <f>LEN(S179)-LEN(SUBSTITUTE(S179,"M",""))</f>
        <v>17</v>
      </c>
      <c r="R179" s="79">
        <f t="shared" ref="R179" si="60">((LEN(S179)-LEN(SUBSTITUTE(S179,"M","")))*100)/LEN(S179)</f>
        <v>2.9616724738675959</v>
      </c>
      <c r="S179" s="81" t="s">
        <v>156</v>
      </c>
    </row>
    <row r="180" spans="1:19" x14ac:dyDescent="0.25">
      <c r="A180" s="83"/>
      <c r="B180" s="82"/>
      <c r="C180" s="7">
        <v>367</v>
      </c>
      <c r="D180" s="7" t="s">
        <v>157</v>
      </c>
      <c r="E180" s="7"/>
      <c r="F180" s="8">
        <v>60.845153664302607</v>
      </c>
      <c r="G180" s="9">
        <v>2.2115788702207615</v>
      </c>
      <c r="H180" s="8">
        <v>78.009259259259252</v>
      </c>
      <c r="I180" s="9">
        <v>3.1314234394603426</v>
      </c>
      <c r="J180" s="32">
        <f>H180-F180</f>
        <v>17.164105594956645</v>
      </c>
      <c r="K180" s="8">
        <v>51.102941176470587</v>
      </c>
      <c r="L180" s="9">
        <v>4.6938034319131283</v>
      </c>
      <c r="M180" s="29">
        <f>H180-K180</f>
        <v>26.906318082788665</v>
      </c>
      <c r="N180" s="55">
        <f t="shared" si="59"/>
        <v>34.491185198114849</v>
      </c>
      <c r="O180" s="80"/>
      <c r="P180" s="80"/>
      <c r="Q180" s="78"/>
      <c r="R180" s="79"/>
      <c r="S180" s="81"/>
    </row>
    <row r="181" spans="1:19" x14ac:dyDescent="0.25">
      <c r="A181" s="83"/>
      <c r="B181" s="82"/>
      <c r="C181" s="7">
        <v>377</v>
      </c>
      <c r="D181" s="7" t="s">
        <v>158</v>
      </c>
      <c r="E181" s="7"/>
      <c r="F181" s="8">
        <v>51.612903225806441</v>
      </c>
      <c r="G181" s="9">
        <v>5.335309501073386</v>
      </c>
      <c r="H181" s="8">
        <v>48.148148148148152</v>
      </c>
      <c r="I181" s="9">
        <v>3.2075014954979215</v>
      </c>
      <c r="J181" s="32">
        <f>H181-F181</f>
        <v>-3.4647550776582889</v>
      </c>
      <c r="K181" s="8">
        <v>35.198135198135198</v>
      </c>
      <c r="L181" s="9">
        <v>3.9763921000540772</v>
      </c>
      <c r="M181" s="29">
        <f>H181-K181</f>
        <v>12.950012950012955</v>
      </c>
      <c r="N181" s="55">
        <f t="shared" si="59"/>
        <v>26.896180742334593</v>
      </c>
      <c r="O181" s="80"/>
      <c r="P181" s="80"/>
      <c r="Q181" s="78"/>
      <c r="R181" s="79"/>
      <c r="S181" s="81"/>
    </row>
    <row r="182" spans="1:19" x14ac:dyDescent="0.25">
      <c r="A182" s="26"/>
      <c r="B182" s="11"/>
      <c r="C182" s="7"/>
      <c r="D182" s="7"/>
      <c r="E182" s="7"/>
      <c r="F182" s="8"/>
      <c r="G182" s="9"/>
      <c r="H182" s="8"/>
      <c r="I182" s="9"/>
      <c r="J182" s="32"/>
      <c r="K182" s="8"/>
      <c r="L182" s="9"/>
      <c r="M182" s="29"/>
      <c r="N182" s="55"/>
      <c r="S182" s="10"/>
    </row>
    <row r="183" spans="1:19" ht="60" x14ac:dyDescent="0.25">
      <c r="A183" s="26" t="s">
        <v>388</v>
      </c>
      <c r="B183" s="11" t="s">
        <v>389</v>
      </c>
      <c r="C183" s="7">
        <v>328</v>
      </c>
      <c r="D183" s="7" t="s">
        <v>390</v>
      </c>
      <c r="E183" s="7"/>
      <c r="F183" s="8">
        <v>3.9879815649428365</v>
      </c>
      <c r="G183" s="9">
        <v>1.1757769808824179</v>
      </c>
      <c r="H183" s="8">
        <v>9.2601634286101788</v>
      </c>
      <c r="I183" s="9">
        <v>1.059861921198944</v>
      </c>
      <c r="J183" s="32">
        <f>H183-F183</f>
        <v>5.2721818636673419</v>
      </c>
      <c r="K183" s="8">
        <v>4.1785094507762297</v>
      </c>
      <c r="L183" s="9">
        <v>0.77452463847053066</v>
      </c>
      <c r="M183" s="29">
        <f>H183-K183</f>
        <v>5.0816539778339491</v>
      </c>
      <c r="N183" s="55">
        <f>((H183-K183)*100)/H183</f>
        <v>54.876504254057579</v>
      </c>
      <c r="O183" s="43" t="s">
        <v>411</v>
      </c>
      <c r="P183" s="43">
        <f>LEN(S183)</f>
        <v>330</v>
      </c>
      <c r="Q183" s="77">
        <f>LEN(S183)-LEN(SUBSTITUTE(S183,"M",""))</f>
        <v>10</v>
      </c>
      <c r="R183" s="74">
        <f>((LEN(S183)-LEN(SUBSTITUTE(S183,"M","")))*100)/LEN(S183)</f>
        <v>3.0303030303030303</v>
      </c>
      <c r="S183" s="22" t="s">
        <v>391</v>
      </c>
    </row>
    <row r="184" spans="1:19" x14ac:dyDescent="0.25">
      <c r="A184" s="26"/>
      <c r="B184" s="11"/>
      <c r="C184" s="7"/>
      <c r="D184" s="7"/>
      <c r="E184" s="7"/>
      <c r="F184" s="8"/>
      <c r="G184" s="9"/>
      <c r="H184" s="8"/>
      <c r="I184" s="9"/>
      <c r="J184" s="32"/>
      <c r="K184" s="8"/>
      <c r="L184" s="9"/>
      <c r="M184" s="29"/>
      <c r="N184" s="55"/>
      <c r="S184" s="10"/>
    </row>
    <row r="185" spans="1:19" x14ac:dyDescent="0.25">
      <c r="A185" s="83" t="s">
        <v>242</v>
      </c>
      <c r="B185" s="82" t="s">
        <v>139</v>
      </c>
      <c r="C185" s="7">
        <v>237</v>
      </c>
      <c r="D185" s="7" t="s">
        <v>243</v>
      </c>
      <c r="E185" s="7"/>
      <c r="F185" s="8">
        <v>25.369532428355956</v>
      </c>
      <c r="G185" s="9">
        <v>11.398883696426072</v>
      </c>
      <c r="H185" s="8">
        <v>58.694638694638691</v>
      </c>
      <c r="I185" s="9">
        <v>3.6747126151866807</v>
      </c>
      <c r="J185" s="32">
        <f>H185-F185</f>
        <v>33.325106266282731</v>
      </c>
      <c r="K185" s="8">
        <v>26.783216783216783</v>
      </c>
      <c r="L185" s="9">
        <v>3.4874007384032764</v>
      </c>
      <c r="M185" s="29">
        <f>H185-K185</f>
        <v>31.911421911421908</v>
      </c>
      <c r="N185" s="55">
        <f t="shared" ref="N185:N189" si="61">((H185-K185)*100)/H185</f>
        <v>54.368546465448766</v>
      </c>
      <c r="O185" s="80" t="s">
        <v>406</v>
      </c>
      <c r="P185" s="80">
        <f>LEN(S185)</f>
        <v>426</v>
      </c>
      <c r="Q185" s="78">
        <f>LEN(S185)-LEN(SUBSTITUTE(S185,"M",""))</f>
        <v>9</v>
      </c>
      <c r="R185" s="79">
        <f t="shared" ref="R185" si="62">((LEN(S185)-LEN(SUBSTITUTE(S185,"M","")))*100)/LEN(S185)</f>
        <v>2.112676056338028</v>
      </c>
      <c r="S185" s="81" t="s">
        <v>244</v>
      </c>
    </row>
    <row r="186" spans="1:19" x14ac:dyDescent="0.25">
      <c r="A186" s="83"/>
      <c r="B186" s="82"/>
      <c r="C186" s="7">
        <v>109</v>
      </c>
      <c r="D186" s="7" t="s">
        <v>245</v>
      </c>
      <c r="E186" s="7"/>
      <c r="F186" s="8">
        <v>36.572890025575454</v>
      </c>
      <c r="G186" s="9">
        <v>2.2148987309064911</v>
      </c>
      <c r="H186" s="8">
        <v>63.177387914230017</v>
      </c>
      <c r="I186" s="9">
        <v>4.5750034673523619</v>
      </c>
      <c r="J186" s="32">
        <f>H186-F186</f>
        <v>26.604497888654564</v>
      </c>
      <c r="K186" s="8">
        <v>33.653846153846153</v>
      </c>
      <c r="L186" s="9">
        <v>7.5098554576025496</v>
      </c>
      <c r="M186" s="29">
        <f>H186-K186</f>
        <v>29.523541760383864</v>
      </c>
      <c r="N186" s="55">
        <f t="shared" si="61"/>
        <v>46.731184582156502</v>
      </c>
      <c r="O186" s="80"/>
      <c r="P186" s="80"/>
      <c r="Q186" s="78"/>
      <c r="R186" s="79"/>
      <c r="S186" s="81"/>
    </row>
    <row r="187" spans="1:19" x14ac:dyDescent="0.25">
      <c r="A187" s="83"/>
      <c r="B187" s="82"/>
      <c r="C187" s="7">
        <v>368</v>
      </c>
      <c r="D187" s="7" t="s">
        <v>246</v>
      </c>
      <c r="E187" s="7"/>
      <c r="F187" s="8">
        <v>53.119979435768904</v>
      </c>
      <c r="G187" s="9">
        <v>5.1761901247866886</v>
      </c>
      <c r="H187" s="8">
        <v>77.591706539074963</v>
      </c>
      <c r="I187" s="9">
        <v>4.0763565930245891</v>
      </c>
      <c r="J187" s="32">
        <f>H187-F187</f>
        <v>24.471727103306058</v>
      </c>
      <c r="K187" s="8">
        <v>63.997113997113992</v>
      </c>
      <c r="L187" s="9">
        <v>3.6240601312768663</v>
      </c>
      <c r="M187" s="29">
        <f>H187-K187</f>
        <v>13.594592541960971</v>
      </c>
      <c r="N187" s="55">
        <f t="shared" si="61"/>
        <v>17.520677335682485</v>
      </c>
      <c r="O187" s="80"/>
      <c r="P187" s="80"/>
      <c r="Q187" s="78"/>
      <c r="R187" s="79"/>
      <c r="S187" s="81"/>
    </row>
    <row r="188" spans="1:19" x14ac:dyDescent="0.25">
      <c r="A188" s="83"/>
      <c r="B188" s="82"/>
      <c r="C188" s="7">
        <v>293</v>
      </c>
      <c r="D188" s="7" t="s">
        <v>247</v>
      </c>
      <c r="E188" s="7"/>
      <c r="F188" s="8">
        <v>64.964276951524866</v>
      </c>
      <c r="G188" s="9">
        <v>0.58523038820407247</v>
      </c>
      <c r="H188" s="8">
        <v>87.882942650744511</v>
      </c>
      <c r="I188" s="9">
        <v>0.91692608388208263</v>
      </c>
      <c r="J188" s="32">
        <f>H188-F188</f>
        <v>22.918665699219645</v>
      </c>
      <c r="K188" s="8">
        <v>77.17931433806055</v>
      </c>
      <c r="L188" s="9">
        <v>3.0611866889206603</v>
      </c>
      <c r="M188" s="29">
        <f>H188-K188</f>
        <v>10.703628312683961</v>
      </c>
      <c r="N188" s="55">
        <f t="shared" si="61"/>
        <v>12.179415014835401</v>
      </c>
      <c r="O188" s="80"/>
      <c r="P188" s="80"/>
      <c r="Q188" s="78"/>
      <c r="R188" s="79"/>
      <c r="S188" s="81"/>
    </row>
    <row r="189" spans="1:19" x14ac:dyDescent="0.25">
      <c r="A189" s="83"/>
      <c r="B189" s="82"/>
      <c r="C189" s="7">
        <v>166</v>
      </c>
      <c r="D189" s="7" t="s">
        <v>248</v>
      </c>
      <c r="E189" s="7"/>
      <c r="F189" s="8">
        <v>35.837687216997558</v>
      </c>
      <c r="G189" s="9">
        <v>1.1831443136652182</v>
      </c>
      <c r="H189" s="8">
        <v>24.825851393188856</v>
      </c>
      <c r="I189" s="9">
        <v>5.4848193474062779</v>
      </c>
      <c r="J189" s="32">
        <f>H189-F189</f>
        <v>-11.011835823808703</v>
      </c>
      <c r="K189" s="8">
        <v>27.192982456140353</v>
      </c>
      <c r="L189" s="9">
        <v>3.7983570341422594</v>
      </c>
      <c r="M189" s="29">
        <f>H189-K189</f>
        <v>-2.367131062951497</v>
      </c>
      <c r="N189" s="55">
        <f t="shared" si="61"/>
        <v>-9.5349441413354139</v>
      </c>
      <c r="O189" s="80"/>
      <c r="P189" s="80"/>
      <c r="Q189" s="78"/>
      <c r="R189" s="79"/>
      <c r="S189" s="81"/>
    </row>
    <row r="190" spans="1:19" x14ac:dyDescent="0.25">
      <c r="A190" s="26"/>
      <c r="B190" s="11"/>
      <c r="C190" s="7"/>
      <c r="D190" s="7"/>
      <c r="E190" s="7"/>
      <c r="F190" s="8"/>
      <c r="G190" s="9"/>
      <c r="H190" s="8"/>
      <c r="I190" s="9"/>
      <c r="J190" s="32"/>
      <c r="K190" s="8"/>
      <c r="L190" s="9"/>
      <c r="M190" s="29"/>
      <c r="N190" s="55"/>
      <c r="S190" s="10"/>
    </row>
    <row r="191" spans="1:19" x14ac:dyDescent="0.25">
      <c r="A191" s="83" t="s">
        <v>224</v>
      </c>
      <c r="B191" s="82" t="s">
        <v>225</v>
      </c>
      <c r="C191" s="7">
        <v>89</v>
      </c>
      <c r="D191" s="7" t="s">
        <v>226</v>
      </c>
      <c r="E191" s="7"/>
      <c r="F191" s="8">
        <v>25.362318840579707</v>
      </c>
      <c r="G191" s="9">
        <v>0.62755464042350551</v>
      </c>
      <c r="H191" s="8">
        <v>65.925925925925938</v>
      </c>
      <c r="I191" s="9">
        <v>12.239045660635735</v>
      </c>
      <c r="J191" s="32">
        <f>H191-F191</f>
        <v>40.563607085346234</v>
      </c>
      <c r="K191" s="8">
        <v>30.555555555555554</v>
      </c>
      <c r="L191" s="9">
        <v>4.8112522432468934</v>
      </c>
      <c r="M191" s="29">
        <f>H191-K191</f>
        <v>35.370370370370381</v>
      </c>
      <c r="N191" s="55">
        <f t="shared" ref="N191:N193" si="63">((H191-K191)*100)/H191</f>
        <v>53.65168539325844</v>
      </c>
      <c r="O191" s="80" t="s">
        <v>412</v>
      </c>
      <c r="P191" s="80">
        <f>LEN(S191)</f>
        <v>334</v>
      </c>
      <c r="Q191" s="78">
        <f>LEN(S191)-LEN(SUBSTITUTE(S191,"M",""))</f>
        <v>11</v>
      </c>
      <c r="R191" s="79">
        <f t="shared" ref="R191" si="64">((LEN(S191)-LEN(SUBSTITUTE(S191,"M","")))*100)/LEN(S191)</f>
        <v>3.2934131736526946</v>
      </c>
      <c r="S191" s="81" t="s">
        <v>227</v>
      </c>
    </row>
    <row r="192" spans="1:19" x14ac:dyDescent="0.25">
      <c r="A192" s="83"/>
      <c r="B192" s="82"/>
      <c r="C192" s="7">
        <v>154</v>
      </c>
      <c r="D192" s="7" t="s">
        <v>228</v>
      </c>
      <c r="E192" s="7"/>
      <c r="F192" s="8">
        <v>51.919938835826684</v>
      </c>
      <c r="G192" s="9">
        <v>2.1933647588543659</v>
      </c>
      <c r="H192" s="8">
        <v>80.786849602639066</v>
      </c>
      <c r="I192" s="9">
        <v>3.8098348764489556</v>
      </c>
      <c r="J192" s="32">
        <f>H192-F192</f>
        <v>28.866910766812381</v>
      </c>
      <c r="K192" s="8">
        <v>63.521854489596421</v>
      </c>
      <c r="L192" s="9">
        <v>2.4616052414379705</v>
      </c>
      <c r="M192" s="29">
        <f>H192-K192</f>
        <v>17.264995113042644</v>
      </c>
      <c r="N192" s="55">
        <f t="shared" si="63"/>
        <v>21.371046399213281</v>
      </c>
      <c r="O192" s="80"/>
      <c r="P192" s="80"/>
      <c r="Q192" s="78"/>
      <c r="R192" s="79"/>
      <c r="S192" s="81"/>
    </row>
    <row r="193" spans="1:26" x14ac:dyDescent="0.25">
      <c r="A193" s="83"/>
      <c r="B193" s="82"/>
      <c r="C193" s="7">
        <v>131</v>
      </c>
      <c r="D193" s="7" t="s">
        <v>229</v>
      </c>
      <c r="E193" s="7"/>
      <c r="F193" s="8">
        <v>75.08445802563449</v>
      </c>
      <c r="G193" s="9">
        <v>2.6963246744017093</v>
      </c>
      <c r="H193" s="8">
        <v>95.69733435712817</v>
      </c>
      <c r="I193" s="9">
        <v>1.8338541593568909</v>
      </c>
      <c r="J193" s="32">
        <f>H193-F193</f>
        <v>20.61287633149368</v>
      </c>
      <c r="K193" s="8">
        <v>88.269923089510712</v>
      </c>
      <c r="L193" s="9">
        <v>1.231886559273212</v>
      </c>
      <c r="M193" s="29">
        <f>H193-K193</f>
        <v>7.4274112676174582</v>
      </c>
      <c r="N193" s="55">
        <f t="shared" si="63"/>
        <v>7.7613564865866254</v>
      </c>
      <c r="O193" s="80"/>
      <c r="P193" s="80"/>
      <c r="Q193" s="78"/>
      <c r="R193" s="79"/>
      <c r="S193" s="81"/>
    </row>
    <row r="194" spans="1:26" x14ac:dyDescent="0.25">
      <c r="A194" s="26"/>
      <c r="B194" s="11"/>
      <c r="C194" s="7"/>
      <c r="D194" s="7"/>
      <c r="E194" s="7"/>
      <c r="F194" s="8"/>
      <c r="G194" s="9"/>
      <c r="H194" s="8"/>
      <c r="I194" s="9"/>
      <c r="J194" s="32"/>
      <c r="K194" s="8"/>
      <c r="L194" s="9"/>
      <c r="M194" s="29"/>
      <c r="N194" s="55"/>
      <c r="S194" s="10"/>
    </row>
    <row r="195" spans="1:26" x14ac:dyDescent="0.25">
      <c r="A195" s="83" t="s">
        <v>249</v>
      </c>
      <c r="B195" s="82" t="s">
        <v>250</v>
      </c>
      <c r="C195" s="7">
        <v>140</v>
      </c>
      <c r="D195" s="7" t="s">
        <v>254</v>
      </c>
      <c r="E195" s="7"/>
      <c r="F195" s="8">
        <v>23.639060887512898</v>
      </c>
      <c r="G195" s="9">
        <v>6.9372995644138147</v>
      </c>
      <c r="H195" s="8">
        <v>52.18181818181818</v>
      </c>
      <c r="I195" s="9">
        <v>2.2781752883893911</v>
      </c>
      <c r="J195" s="32">
        <f>H195-F195</f>
        <v>28.542757294305282</v>
      </c>
      <c r="K195" s="8">
        <v>25.078544643762033</v>
      </c>
      <c r="L195" s="9">
        <v>4.9529827106001294</v>
      </c>
      <c r="M195" s="29">
        <f>H195-K195</f>
        <v>27.103273538056147</v>
      </c>
      <c r="N195" s="55">
        <f>((H195-K195)*100)/H195</f>
        <v>51.940071240177282</v>
      </c>
      <c r="O195" s="80" t="s">
        <v>405</v>
      </c>
      <c r="P195" s="80">
        <f>LEN(S195)</f>
        <v>523</v>
      </c>
      <c r="Q195" s="78">
        <f>LEN(S195)-LEN(SUBSTITUTE(S195,"M",""))</f>
        <v>12</v>
      </c>
      <c r="R195" s="79">
        <f t="shared" ref="R195" si="65">((LEN(S195)-LEN(SUBSTITUTE(S195,"M","")))*100)/LEN(S195)</f>
        <v>2.2944550669216062</v>
      </c>
      <c r="S195" s="81" t="s">
        <v>252</v>
      </c>
    </row>
    <row r="196" spans="1:26" x14ac:dyDescent="0.25">
      <c r="A196" s="83"/>
      <c r="B196" s="82"/>
      <c r="C196" s="7">
        <v>356</v>
      </c>
      <c r="D196" s="7" t="s">
        <v>251</v>
      </c>
      <c r="E196" s="7"/>
      <c r="F196" s="8">
        <v>25.57276392961877</v>
      </c>
      <c r="G196" s="9">
        <v>7.6777526161394487</v>
      </c>
      <c r="H196" s="8">
        <v>67.892892892892903</v>
      </c>
      <c r="I196" s="9">
        <v>1.4171766901669474</v>
      </c>
      <c r="J196" s="32">
        <f>H196-F196</f>
        <v>42.320128963274129</v>
      </c>
      <c r="K196" s="8">
        <v>36.336657169990502</v>
      </c>
      <c r="L196" s="9">
        <v>5.0865290408176893</v>
      </c>
      <c r="M196" s="29">
        <f>H196-K196</f>
        <v>31.5562357229024</v>
      </c>
      <c r="N196" s="55">
        <f>((H196-K196)*100)/H196</f>
        <v>46.4794389785175</v>
      </c>
      <c r="O196" s="80"/>
      <c r="P196" s="80"/>
      <c r="Q196" s="78"/>
      <c r="R196" s="79"/>
      <c r="S196" s="81"/>
    </row>
    <row r="197" spans="1:26" x14ac:dyDescent="0.25">
      <c r="A197" s="83"/>
      <c r="B197" s="82"/>
      <c r="C197" s="7">
        <v>348</v>
      </c>
      <c r="D197" s="7" t="s">
        <v>253</v>
      </c>
      <c r="E197" s="7"/>
      <c r="F197" s="8">
        <v>29.678335777126097</v>
      </c>
      <c r="G197" s="9">
        <v>10.826321194030017</v>
      </c>
      <c r="H197" s="8">
        <v>68.818818818818826</v>
      </c>
      <c r="I197" s="9">
        <v>1.0836153701006497</v>
      </c>
      <c r="J197" s="32">
        <f>H197-F197</f>
        <v>39.140483041692733</v>
      </c>
      <c r="K197" s="8">
        <v>37.61870845204178</v>
      </c>
      <c r="L197" s="9">
        <v>3.0644029904777659</v>
      </c>
      <c r="M197" s="29">
        <f>H197-K197</f>
        <v>31.200110366777047</v>
      </c>
      <c r="N197" s="55">
        <f>((H197-K197)*100)/H197</f>
        <v>45.336596736596753</v>
      </c>
      <c r="O197" s="80"/>
      <c r="P197" s="80"/>
      <c r="Q197" s="78"/>
      <c r="R197" s="79"/>
      <c r="S197" s="81"/>
    </row>
    <row r="198" spans="1:26" x14ac:dyDescent="0.25">
      <c r="A198" s="83"/>
      <c r="B198" s="82"/>
      <c r="C198" s="7">
        <v>296</v>
      </c>
      <c r="D198" s="7" t="s">
        <v>255</v>
      </c>
      <c r="E198" s="7"/>
      <c r="F198" s="8">
        <v>43.355119825708066</v>
      </c>
      <c r="G198" s="9">
        <v>5.8672039257059314</v>
      </c>
      <c r="H198" s="8">
        <v>81.955128205128204</v>
      </c>
      <c r="I198" s="9">
        <v>2.3871213053032592</v>
      </c>
      <c r="J198" s="32">
        <f>H198-F198</f>
        <v>38.600008379420139</v>
      </c>
      <c r="K198" s="8">
        <v>61.428571428571423</v>
      </c>
      <c r="L198" s="9">
        <v>7.4230748895809047</v>
      </c>
      <c r="M198" s="29">
        <f>H198-K198</f>
        <v>20.526556776556781</v>
      </c>
      <c r="N198" s="55">
        <f>((H198-K198)*100)/H198</f>
        <v>25.046091960444723</v>
      </c>
      <c r="O198" s="80"/>
      <c r="P198" s="80"/>
      <c r="Q198" s="78"/>
      <c r="R198" s="79"/>
      <c r="S198" s="81"/>
    </row>
    <row r="199" spans="1:26" x14ac:dyDescent="0.25">
      <c r="A199" s="26"/>
      <c r="B199" s="11"/>
      <c r="C199" s="7"/>
      <c r="D199" s="7"/>
      <c r="E199" s="7"/>
      <c r="F199" s="8"/>
      <c r="G199" s="9"/>
      <c r="H199" s="8"/>
      <c r="I199" s="9"/>
      <c r="J199" s="32"/>
      <c r="K199" s="8"/>
      <c r="L199" s="9"/>
      <c r="M199" s="29"/>
      <c r="N199" s="55"/>
      <c r="S199" s="10"/>
    </row>
    <row r="200" spans="1:26" x14ac:dyDescent="0.25">
      <c r="A200" s="83" t="s">
        <v>256</v>
      </c>
      <c r="B200" s="82" t="s">
        <v>151</v>
      </c>
      <c r="C200" s="7">
        <v>220</v>
      </c>
      <c r="D200" s="7" t="s">
        <v>257</v>
      </c>
      <c r="E200" s="7"/>
      <c r="F200" s="8">
        <v>25.632808346624135</v>
      </c>
      <c r="G200" s="9">
        <v>3.6315261191258421</v>
      </c>
      <c r="H200" s="8">
        <v>60.256410256410255</v>
      </c>
      <c r="I200" s="9">
        <v>8.0064076902543206</v>
      </c>
      <c r="J200" s="32">
        <f>H200-F200</f>
        <v>34.623601909786117</v>
      </c>
      <c r="K200" s="8">
        <v>29.485257371314344</v>
      </c>
      <c r="L200" s="9">
        <v>4.6484821406230656</v>
      </c>
      <c r="M200" s="29">
        <f>H200-K200</f>
        <v>30.771152885095912</v>
      </c>
      <c r="N200" s="55">
        <f t="shared" ref="N200:N202" si="66">((H200-K200)*100)/H200</f>
        <v>51.067019681648539</v>
      </c>
      <c r="O200" s="80" t="s">
        <v>411</v>
      </c>
      <c r="P200" s="80">
        <f>LEN(S200)</f>
        <v>241</v>
      </c>
      <c r="Q200" s="78">
        <f>LEN(S200)-LEN(SUBSTITUTE(S200,"M",""))</f>
        <v>7</v>
      </c>
      <c r="R200" s="79">
        <f t="shared" ref="R200" si="67">((LEN(S200)-LEN(SUBSTITUTE(S200,"M","")))*100)/LEN(S200)</f>
        <v>2.904564315352697</v>
      </c>
      <c r="S200" s="81" t="s">
        <v>258</v>
      </c>
    </row>
    <row r="201" spans="1:26" x14ac:dyDescent="0.25">
      <c r="A201" s="83"/>
      <c r="B201" s="82"/>
      <c r="C201" s="7">
        <v>229</v>
      </c>
      <c r="D201" s="7" t="s">
        <v>259</v>
      </c>
      <c r="E201" s="7"/>
      <c r="F201" s="8">
        <v>22.336302124677605</v>
      </c>
      <c r="G201" s="9">
        <v>2.6757705426724825</v>
      </c>
      <c r="H201" s="8">
        <v>64.564102564102555</v>
      </c>
      <c r="I201" s="9">
        <v>7.1705072045162721</v>
      </c>
      <c r="J201" s="32">
        <f>H201-F201</f>
        <v>42.227800439424954</v>
      </c>
      <c r="K201" s="8">
        <v>36.935286935286932</v>
      </c>
      <c r="L201" s="9">
        <v>5.168384374431505</v>
      </c>
      <c r="M201" s="29">
        <f>H201-K201</f>
        <v>27.628815628815623</v>
      </c>
      <c r="N201" s="55">
        <f t="shared" si="66"/>
        <v>42.792843904837547</v>
      </c>
      <c r="O201" s="80"/>
      <c r="P201" s="80"/>
      <c r="Q201" s="78"/>
      <c r="R201" s="79"/>
      <c r="S201" s="81"/>
    </row>
    <row r="202" spans="1:26" x14ac:dyDescent="0.25">
      <c r="A202" s="83"/>
      <c r="B202" s="82"/>
      <c r="C202" s="7">
        <v>26</v>
      </c>
      <c r="D202" s="7" t="s">
        <v>260</v>
      </c>
      <c r="E202" s="7"/>
      <c r="F202" s="8">
        <v>38.182697351167064</v>
      </c>
      <c r="G202" s="9">
        <v>3.5734698124645452</v>
      </c>
      <c r="H202" s="8">
        <v>44.285714285714285</v>
      </c>
      <c r="I202" s="9">
        <v>5.1507875363771278</v>
      </c>
      <c r="J202" s="32">
        <f>H202-F202</f>
        <v>6.1030169345472203</v>
      </c>
      <c r="K202" s="8">
        <v>31.171442936148818</v>
      </c>
      <c r="L202" s="9">
        <v>1.9914833906825866</v>
      </c>
      <c r="M202" s="29">
        <f>H202-K202</f>
        <v>13.114271349565467</v>
      </c>
      <c r="N202" s="55">
        <f t="shared" si="66"/>
        <v>29.612870789341379</v>
      </c>
      <c r="O202" s="80"/>
      <c r="P202" s="80"/>
      <c r="Q202" s="78"/>
      <c r="R202" s="79"/>
      <c r="S202" s="81"/>
    </row>
    <row r="203" spans="1:26" x14ac:dyDescent="0.25">
      <c r="A203" s="26"/>
      <c r="B203" s="11"/>
      <c r="C203" s="7"/>
      <c r="D203" s="7"/>
      <c r="E203" s="7"/>
      <c r="F203" s="8"/>
      <c r="G203" s="9"/>
      <c r="H203" s="8"/>
      <c r="I203" s="9"/>
      <c r="J203" s="32"/>
      <c r="K203" s="8"/>
      <c r="L203" s="9"/>
      <c r="M203" s="29"/>
      <c r="N203" s="55"/>
      <c r="S203" s="10"/>
    </row>
    <row r="204" spans="1:26" s="12" customFormat="1" ht="24" customHeight="1" x14ac:dyDescent="0.25">
      <c r="A204" s="89" t="s">
        <v>191</v>
      </c>
      <c r="B204" s="90" t="s">
        <v>192</v>
      </c>
      <c r="C204" s="33">
        <v>258</v>
      </c>
      <c r="D204" s="18" t="s">
        <v>195</v>
      </c>
      <c r="E204" s="18"/>
      <c r="F204" s="8">
        <v>42.18045391490557</v>
      </c>
      <c r="G204" s="9">
        <v>7.1178556008554219</v>
      </c>
      <c r="H204" s="8">
        <v>68.199233716475092</v>
      </c>
      <c r="I204" s="9">
        <v>3.6948853490394438</v>
      </c>
      <c r="J204" s="32">
        <f>H204-F204</f>
        <v>26.018779801569522</v>
      </c>
      <c r="K204" s="8">
        <v>34.279446044151932</v>
      </c>
      <c r="L204" s="9">
        <v>10.338999166212323</v>
      </c>
      <c r="M204" s="29">
        <f>H204-K204</f>
        <v>33.91978767232316</v>
      </c>
      <c r="N204" s="55">
        <f>((H204-K204)*100)/H204</f>
        <v>49.736317879080588</v>
      </c>
      <c r="O204" s="80" t="s">
        <v>408</v>
      </c>
      <c r="P204" s="80">
        <f>LEN(S204)</f>
        <v>308</v>
      </c>
      <c r="Q204" s="78">
        <f>LEN(S204)-LEN(SUBSTITUTE(S204,"M",""))</f>
        <v>10</v>
      </c>
      <c r="R204" s="79">
        <f t="shared" ref="R204" si="68">((LEN(S204)-LEN(SUBSTITUTE(S204,"M","")))*100)/LEN(S204)</f>
        <v>3.2467532467532467</v>
      </c>
      <c r="S204" s="81" t="s">
        <v>194</v>
      </c>
      <c r="T204"/>
      <c r="U204"/>
      <c r="V204"/>
      <c r="W204"/>
      <c r="X204"/>
      <c r="Y204"/>
      <c r="Z204"/>
    </row>
    <row r="205" spans="1:26" s="12" customFormat="1" ht="24" customHeight="1" x14ac:dyDescent="0.25">
      <c r="A205" s="89"/>
      <c r="B205" s="90"/>
      <c r="C205" s="7">
        <v>253</v>
      </c>
      <c r="D205" s="7" t="s">
        <v>193</v>
      </c>
      <c r="E205" s="7"/>
      <c r="F205" s="8">
        <v>31.308908211899194</v>
      </c>
      <c r="G205" s="9">
        <v>3.518583993393479</v>
      </c>
      <c r="H205" s="8">
        <v>88.69731800766283</v>
      </c>
      <c r="I205" s="9">
        <v>4.954987416236607</v>
      </c>
      <c r="J205" s="32">
        <f>H205-F205</f>
        <v>57.388409795763636</v>
      </c>
      <c r="K205" s="8">
        <v>50.484482837424004</v>
      </c>
      <c r="L205" s="9">
        <v>8.2188253811217766</v>
      </c>
      <c r="M205" s="29">
        <f>H205-K205</f>
        <v>38.212835170238826</v>
      </c>
      <c r="N205" s="55">
        <f>((H205-K205)*100)/H205</f>
        <v>43.082289328001444</v>
      </c>
      <c r="O205" s="80"/>
      <c r="P205" s="80"/>
      <c r="Q205" s="78"/>
      <c r="R205" s="79"/>
      <c r="S205" s="81"/>
      <c r="T205"/>
      <c r="U205"/>
      <c r="V205"/>
      <c r="W205"/>
      <c r="X205"/>
      <c r="Y205"/>
      <c r="Z205"/>
    </row>
    <row r="206" spans="1:26" s="12" customFormat="1" x14ac:dyDescent="0.25">
      <c r="A206" s="26"/>
      <c r="B206" s="11"/>
      <c r="C206" s="7"/>
      <c r="D206" s="7"/>
      <c r="E206" s="7"/>
      <c r="F206" s="8"/>
      <c r="G206" s="9"/>
      <c r="H206" s="8"/>
      <c r="I206" s="9"/>
      <c r="J206" s="32"/>
      <c r="K206" s="8"/>
      <c r="L206" s="9"/>
      <c r="M206" s="29"/>
      <c r="N206" s="55"/>
      <c r="O206" s="43"/>
      <c r="P206" s="43"/>
      <c r="Q206" s="43"/>
      <c r="R206" s="74"/>
      <c r="S206" s="10"/>
      <c r="T206"/>
      <c r="U206"/>
      <c r="V206"/>
      <c r="W206"/>
      <c r="X206"/>
      <c r="Y206"/>
      <c r="Z206"/>
    </row>
    <row r="207" spans="1:26" x14ac:dyDescent="0.25">
      <c r="A207" s="83" t="s">
        <v>280</v>
      </c>
      <c r="B207" s="82" t="s">
        <v>281</v>
      </c>
      <c r="C207" s="7">
        <v>447</v>
      </c>
      <c r="D207" s="7" t="s">
        <v>282</v>
      </c>
      <c r="E207" s="7"/>
      <c r="F207" s="8">
        <v>40.852130325814535</v>
      </c>
      <c r="G207" s="9">
        <v>3.4727835740729378</v>
      </c>
      <c r="H207" s="8">
        <v>63.425925925925924</v>
      </c>
      <c r="I207" s="9">
        <v>2.8912027770362889</v>
      </c>
      <c r="J207" s="32">
        <f>H207-F207</f>
        <v>22.573795600111389</v>
      </c>
      <c r="K207" s="8">
        <v>35.042735042735039</v>
      </c>
      <c r="L207" s="9">
        <v>2.9607706112288561</v>
      </c>
      <c r="M207" s="29">
        <f>H207-K207</f>
        <v>28.383190883190885</v>
      </c>
      <c r="N207" s="55">
        <f>((H207-K207)*100)/H207</f>
        <v>44.750140370578336</v>
      </c>
      <c r="O207" s="80" t="s">
        <v>411</v>
      </c>
      <c r="P207" s="80">
        <f>LEN(S207)</f>
        <v>822</v>
      </c>
      <c r="Q207" s="78">
        <f>LEN(S207)-LEN(SUBSTITUTE(S207,"M",""))</f>
        <v>24</v>
      </c>
      <c r="R207" s="79">
        <f t="shared" ref="R207" si="69">((LEN(S207)-LEN(SUBSTITUTE(S207,"M","")))*100)/LEN(S207)</f>
        <v>2.9197080291970803</v>
      </c>
      <c r="S207" s="81" t="s">
        <v>283</v>
      </c>
    </row>
    <row r="208" spans="1:26" x14ac:dyDescent="0.25">
      <c r="A208" s="83"/>
      <c r="B208" s="82"/>
      <c r="C208" s="7">
        <v>171</v>
      </c>
      <c r="D208" s="7" t="s">
        <v>285</v>
      </c>
      <c r="E208" s="7"/>
      <c r="F208" s="8">
        <v>56.457349855756625</v>
      </c>
      <c r="G208" s="9">
        <v>7.1215595019722606</v>
      </c>
      <c r="H208" s="8">
        <v>69.077705156136517</v>
      </c>
      <c r="I208" s="9">
        <v>5.2195058541726747</v>
      </c>
      <c r="J208" s="32">
        <f>H208-F208</f>
        <v>12.620355300379892</v>
      </c>
      <c r="K208" s="8">
        <v>50.313725490196077</v>
      </c>
      <c r="L208" s="9">
        <v>2.4854826474495431</v>
      </c>
      <c r="M208" s="29">
        <f>H208-K208</f>
        <v>18.76397966594044</v>
      </c>
      <c r="N208" s="55">
        <f>((H208-K208)*100)/H208</f>
        <v>27.163582842724967</v>
      </c>
      <c r="O208" s="80"/>
      <c r="P208" s="80"/>
      <c r="Q208" s="78"/>
      <c r="R208" s="79"/>
      <c r="S208" s="81"/>
    </row>
    <row r="209" spans="1:26" x14ac:dyDescent="0.25">
      <c r="A209" s="83"/>
      <c r="B209" s="82"/>
      <c r="C209" s="7">
        <v>577</v>
      </c>
      <c r="D209" s="7" t="s">
        <v>284</v>
      </c>
      <c r="E209" s="7"/>
      <c r="F209" s="8">
        <v>46</v>
      </c>
      <c r="G209" s="9">
        <v>3.4641016151377544</v>
      </c>
      <c r="H209" s="8">
        <v>94.658119658119645</v>
      </c>
      <c r="I209" s="9">
        <v>4.6372936782501535</v>
      </c>
      <c r="J209" s="32">
        <f>H209-F209</f>
        <v>48.658119658119645</v>
      </c>
      <c r="K209" s="8">
        <v>75.151515151515156</v>
      </c>
      <c r="L209" s="9">
        <v>4.1989110486518202</v>
      </c>
      <c r="M209" s="29">
        <f>H209-K209</f>
        <v>19.506604506604489</v>
      </c>
      <c r="N209" s="55">
        <f>((H209-K209)*100)/H209</f>
        <v>20.607428688692782</v>
      </c>
      <c r="O209" s="80"/>
      <c r="P209" s="80"/>
      <c r="Q209" s="78"/>
      <c r="R209" s="79"/>
      <c r="S209" s="81"/>
    </row>
    <row r="210" spans="1:26" x14ac:dyDescent="0.25">
      <c r="A210" s="83"/>
      <c r="B210" s="82"/>
      <c r="C210" s="7">
        <v>359</v>
      </c>
      <c r="D210" s="7" t="s">
        <v>286</v>
      </c>
      <c r="E210" s="7"/>
      <c r="F210" s="8">
        <v>53.987554245476133</v>
      </c>
      <c r="G210" s="9">
        <v>1.3029531164394441</v>
      </c>
      <c r="H210" s="8">
        <v>77.616322204557491</v>
      </c>
      <c r="I210" s="9">
        <v>1.0101100413069244</v>
      </c>
      <c r="J210" s="32">
        <f>H210-F210</f>
        <v>23.628767959081358</v>
      </c>
      <c r="K210" s="8">
        <v>67.547405313362745</v>
      </c>
      <c r="L210" s="9">
        <v>3.2099468226404189</v>
      </c>
      <c r="M210" s="29">
        <f>H210-K210</f>
        <v>10.068916891194746</v>
      </c>
      <c r="N210" s="55">
        <f>((H210-K210)*100)/H210</f>
        <v>12.972679721487136</v>
      </c>
      <c r="O210" s="80"/>
      <c r="P210" s="80"/>
      <c r="Q210" s="78"/>
      <c r="R210" s="79"/>
      <c r="S210" s="81"/>
    </row>
    <row r="211" spans="1:26" x14ac:dyDescent="0.25">
      <c r="A211" s="26"/>
      <c r="B211" s="11"/>
      <c r="C211" s="7"/>
      <c r="D211" s="7"/>
      <c r="E211" s="7"/>
      <c r="F211" s="8"/>
      <c r="G211" s="9"/>
      <c r="H211" s="8"/>
      <c r="I211" s="9"/>
      <c r="J211" s="32"/>
      <c r="K211" s="8"/>
      <c r="L211" s="9"/>
      <c r="M211" s="29"/>
      <c r="N211" s="55"/>
      <c r="S211" s="10"/>
    </row>
    <row r="212" spans="1:26" ht="34.5" customHeight="1" x14ac:dyDescent="0.25">
      <c r="A212" s="26" t="s">
        <v>267</v>
      </c>
      <c r="B212" s="11" t="s">
        <v>217</v>
      </c>
      <c r="C212" s="7">
        <v>245</v>
      </c>
      <c r="D212" s="7" t="s">
        <v>268</v>
      </c>
      <c r="E212" s="7"/>
      <c r="F212" s="8">
        <v>61.808561808561812</v>
      </c>
      <c r="G212" s="9">
        <v>9.4891289208781302</v>
      </c>
      <c r="H212" s="8">
        <v>65.555555555555557</v>
      </c>
      <c r="I212" s="9">
        <v>5.091750772173155</v>
      </c>
      <c r="J212" s="32">
        <f>H212-F212</f>
        <v>3.7469937469937449</v>
      </c>
      <c r="K212" s="8">
        <v>36.262626262626263</v>
      </c>
      <c r="L212" s="9">
        <v>8.133038276121475</v>
      </c>
      <c r="M212" s="29">
        <f>H212-K212</f>
        <v>29.292929292929294</v>
      </c>
      <c r="N212" s="55">
        <f>((H212-K212)*100)/H212</f>
        <v>44.684129429892138</v>
      </c>
      <c r="O212" s="43" t="s">
        <v>411</v>
      </c>
      <c r="P212" s="43">
        <f>LEN(S212)</f>
        <v>314</v>
      </c>
      <c r="Q212" s="77">
        <f>LEN(S212)-LEN(SUBSTITUTE(S212,"M",""))</f>
        <v>7</v>
      </c>
      <c r="R212" s="74">
        <f>((LEN(S212)-LEN(SUBSTITUTE(S212,"M","")))*100)/LEN(S212)</f>
        <v>2.2292993630573248</v>
      </c>
      <c r="S212" s="24" t="s">
        <v>269</v>
      </c>
    </row>
    <row r="213" spans="1:26" x14ac:dyDescent="0.25">
      <c r="N213" s="55"/>
      <c r="S213" s="10"/>
    </row>
    <row r="214" spans="1:26" x14ac:dyDescent="0.25">
      <c r="A214" s="83" t="s">
        <v>303</v>
      </c>
      <c r="B214" s="88" t="s">
        <v>304</v>
      </c>
      <c r="C214" s="7">
        <v>271</v>
      </c>
      <c r="D214" s="19" t="s">
        <v>307</v>
      </c>
      <c r="E214" s="19"/>
      <c r="F214" s="8">
        <v>41.65042235217674</v>
      </c>
      <c r="G214" s="9">
        <v>0.78780738485913626</v>
      </c>
      <c r="H214" s="8">
        <v>55.68181818181818</v>
      </c>
      <c r="I214" s="9">
        <v>6.3270049577613889</v>
      </c>
      <c r="J214" s="32">
        <f>H214-F214</f>
        <v>14.03139582964144</v>
      </c>
      <c r="K214" s="8">
        <v>31.089743589743591</v>
      </c>
      <c r="L214" s="9">
        <v>6.2561606717766489</v>
      </c>
      <c r="M214" s="29">
        <f>H214-K214</f>
        <v>24.592074592074589</v>
      </c>
      <c r="N214" s="55">
        <f>((H214-K214)*100)/H214</f>
        <v>44.165358451072727</v>
      </c>
      <c r="O214" s="80" t="s">
        <v>409</v>
      </c>
      <c r="P214" s="80">
        <f>LEN(S214)</f>
        <v>336</v>
      </c>
      <c r="Q214" s="78">
        <f>LEN(S214)-LEN(SUBSTITUTE(S214,"M",""))</f>
        <v>8</v>
      </c>
      <c r="R214" s="79">
        <f t="shared" ref="R214" si="70">((LEN(S214)-LEN(SUBSTITUTE(S214,"M","")))*100)/LEN(S214)</f>
        <v>2.3809523809523809</v>
      </c>
      <c r="S214" s="99" t="s">
        <v>306</v>
      </c>
      <c r="T214" s="12"/>
      <c r="U214" s="12"/>
      <c r="V214" s="12"/>
      <c r="W214" s="12"/>
      <c r="X214" s="12"/>
      <c r="Y214" s="12"/>
      <c r="Z214" s="12"/>
    </row>
    <row r="215" spans="1:26" x14ac:dyDescent="0.25">
      <c r="A215" s="83"/>
      <c r="B215" s="88"/>
      <c r="C215" s="7">
        <v>257</v>
      </c>
      <c r="D215" s="18" t="s">
        <v>305</v>
      </c>
      <c r="E215" s="18"/>
      <c r="F215" s="8">
        <v>35.692307692307693</v>
      </c>
      <c r="G215" s="9">
        <v>11.106797321710788</v>
      </c>
      <c r="H215" s="8">
        <v>57.596782302664657</v>
      </c>
      <c r="I215" s="9">
        <v>4.2164979058621839</v>
      </c>
      <c r="J215" s="32">
        <f>H215-F215</f>
        <v>21.904474610356964</v>
      </c>
      <c r="K215" s="8">
        <v>32.850241545893716</v>
      </c>
      <c r="L215" s="9">
        <v>2.2138046835535428</v>
      </c>
      <c r="M215" s="29">
        <f>H215-K215</f>
        <v>24.746540756770941</v>
      </c>
      <c r="N215" s="55">
        <f>((H215-K215)*100)/H215</f>
        <v>42.965144522710723</v>
      </c>
      <c r="O215" s="80"/>
      <c r="P215" s="80"/>
      <c r="Q215" s="78"/>
      <c r="R215" s="79"/>
      <c r="S215" s="99"/>
      <c r="T215" s="12"/>
      <c r="U215" s="12"/>
      <c r="V215" s="12"/>
      <c r="W215" s="12"/>
      <c r="X215" s="12"/>
      <c r="Y215" s="12"/>
      <c r="Z215" s="12"/>
    </row>
    <row r="216" spans="1:26" x14ac:dyDescent="0.25">
      <c r="A216" s="83"/>
      <c r="B216" s="88"/>
      <c r="C216" s="7">
        <v>250</v>
      </c>
      <c r="D216" s="19" t="s">
        <v>308</v>
      </c>
      <c r="E216" s="19"/>
      <c r="F216" s="8">
        <v>22.512820512820515</v>
      </c>
      <c r="G216" s="9">
        <v>9.5040736620446129</v>
      </c>
      <c r="H216" s="8">
        <v>47.981397687280037</v>
      </c>
      <c r="I216" s="9">
        <v>17.0994204115113</v>
      </c>
      <c r="J216" s="32">
        <f>H216-F216</f>
        <v>25.468577174459522</v>
      </c>
      <c r="K216" s="8">
        <v>29.813664596273288</v>
      </c>
      <c r="L216" s="9">
        <v>4.4789456838062387</v>
      </c>
      <c r="M216" s="29">
        <f>H216-K216</f>
        <v>18.167733091006749</v>
      </c>
      <c r="N216" s="55">
        <f>((H216-K216)*100)/H216</f>
        <v>37.864118109721197</v>
      </c>
      <c r="O216" s="80"/>
      <c r="P216" s="80"/>
      <c r="Q216" s="78"/>
      <c r="R216" s="79"/>
      <c r="S216" s="99"/>
      <c r="T216" s="12"/>
      <c r="U216" s="12"/>
      <c r="V216" s="12"/>
      <c r="W216" s="12"/>
      <c r="X216" s="12"/>
      <c r="Y216" s="12"/>
      <c r="Z216" s="12"/>
    </row>
    <row r="217" spans="1:26" x14ac:dyDescent="0.25">
      <c r="A217" s="26"/>
      <c r="B217" s="11"/>
      <c r="C217" s="7"/>
      <c r="D217" s="19"/>
      <c r="E217" s="19"/>
      <c r="F217" s="8"/>
      <c r="G217" s="9"/>
      <c r="H217" s="8"/>
      <c r="I217" s="9"/>
      <c r="J217" s="32"/>
      <c r="K217" s="8"/>
      <c r="L217" s="9"/>
      <c r="M217" s="29"/>
      <c r="N217" s="55"/>
      <c r="S217" s="20"/>
      <c r="T217" s="12"/>
      <c r="U217" s="12"/>
      <c r="V217" s="12"/>
      <c r="W217" s="12"/>
      <c r="X217" s="12"/>
      <c r="Y217" s="12"/>
      <c r="Z217" s="12"/>
    </row>
    <row r="218" spans="1:26" s="6" customFormat="1" ht="60" x14ac:dyDescent="0.25">
      <c r="A218" s="27" t="s">
        <v>170</v>
      </c>
      <c r="B218" s="21" t="s">
        <v>171</v>
      </c>
      <c r="C218" s="34">
        <v>223</v>
      </c>
      <c r="D218" s="34" t="s">
        <v>172</v>
      </c>
      <c r="E218" s="34"/>
      <c r="F218" s="35">
        <v>45.707070707070706</v>
      </c>
      <c r="G218" s="36">
        <v>4.1724019297621968</v>
      </c>
      <c r="H218" s="35">
        <v>100</v>
      </c>
      <c r="I218" s="36">
        <v>0</v>
      </c>
      <c r="J218" s="32">
        <f>H218-F218</f>
        <v>54.292929292929294</v>
      </c>
      <c r="K218" s="35">
        <v>56.700336700336699</v>
      </c>
      <c r="L218" s="36">
        <v>2.9018803267899336</v>
      </c>
      <c r="M218" s="37">
        <f>H218-K218</f>
        <v>43.299663299663301</v>
      </c>
      <c r="N218" s="55">
        <f>((H218-K218)*100)/H218</f>
        <v>43.299663299663301</v>
      </c>
      <c r="O218" s="42" t="s">
        <v>406</v>
      </c>
      <c r="P218" s="43">
        <f>LEN(S218)</f>
        <v>386</v>
      </c>
      <c r="Q218" s="77">
        <f>LEN(S218)-LEN(SUBSTITUTE(S218,"M",""))</f>
        <v>8</v>
      </c>
      <c r="R218" s="74">
        <f>((LEN(S218)-LEN(SUBSTITUTE(S218,"M","")))*100)/LEN(S218)</f>
        <v>2.0725388601036268</v>
      </c>
      <c r="S218" s="40" t="s">
        <v>173</v>
      </c>
    </row>
    <row r="219" spans="1:26" x14ac:dyDescent="0.25">
      <c r="A219" s="26"/>
      <c r="B219" s="11"/>
      <c r="C219" s="7"/>
      <c r="D219" s="7"/>
      <c r="E219" s="7"/>
      <c r="F219" s="8"/>
      <c r="G219" s="9"/>
      <c r="H219" s="8"/>
      <c r="I219" s="9"/>
      <c r="J219" s="32"/>
      <c r="K219" s="8"/>
      <c r="L219" s="9"/>
      <c r="M219" s="29"/>
      <c r="N219" s="55"/>
      <c r="S219" s="10"/>
    </row>
    <row r="220" spans="1:26" x14ac:dyDescent="0.25">
      <c r="A220" s="83" t="s">
        <v>298</v>
      </c>
      <c r="B220" s="82" t="s">
        <v>299</v>
      </c>
      <c r="C220" s="7">
        <v>189</v>
      </c>
      <c r="D220" s="7" t="s">
        <v>300</v>
      </c>
      <c r="E220" s="7"/>
      <c r="F220" s="8">
        <v>30.902777777777775</v>
      </c>
      <c r="G220" s="9">
        <v>2.6214702900245639</v>
      </c>
      <c r="H220" s="8">
        <v>58.090050835148872</v>
      </c>
      <c r="I220" s="9">
        <v>1.6763333848158644</v>
      </c>
      <c r="J220" s="32">
        <f>H220-F220</f>
        <v>27.187273057371097</v>
      </c>
      <c r="K220" s="8">
        <v>32.997048593967726</v>
      </c>
      <c r="L220" s="9">
        <v>3.6147634855397173</v>
      </c>
      <c r="M220" s="29">
        <f>H220-K220</f>
        <v>25.093002241181146</v>
      </c>
      <c r="N220" s="55">
        <f t="shared" ref="N220:N221" si="71">((H220-K220)*100)/H220</f>
        <v>43.196729698845409</v>
      </c>
      <c r="O220" s="80" t="s">
        <v>411</v>
      </c>
      <c r="P220" s="80">
        <f>LEN(S220)</f>
        <v>366</v>
      </c>
      <c r="Q220" s="78">
        <f>LEN(S220)-LEN(SUBSTITUTE(S220,"M",""))</f>
        <v>9</v>
      </c>
      <c r="R220" s="79">
        <f t="shared" ref="R220" si="72">((LEN(S220)-LEN(SUBSTITUTE(S220,"M","")))*100)/LEN(S220)</f>
        <v>2.459016393442623</v>
      </c>
      <c r="S220" s="81" t="s">
        <v>301</v>
      </c>
    </row>
    <row r="221" spans="1:26" x14ac:dyDescent="0.25">
      <c r="A221" s="83"/>
      <c r="B221" s="82"/>
      <c r="C221" s="7">
        <v>315</v>
      </c>
      <c r="D221" s="7" t="s">
        <v>302</v>
      </c>
      <c r="E221" s="7"/>
      <c r="F221" s="8">
        <v>37.446633825944168</v>
      </c>
      <c r="G221" s="9">
        <v>4.6927700395001013</v>
      </c>
      <c r="H221" s="8">
        <v>62.212643678160923</v>
      </c>
      <c r="I221" s="9">
        <v>3.4572440849183868</v>
      </c>
      <c r="J221" s="32">
        <f>H221-F221</f>
        <v>24.766009852216754</v>
      </c>
      <c r="K221" s="8">
        <v>59.230769230769226</v>
      </c>
      <c r="L221" s="9">
        <v>4.2160583403214513</v>
      </c>
      <c r="M221" s="29">
        <f>H221-K221</f>
        <v>2.9818744473916965</v>
      </c>
      <c r="N221" s="55">
        <f t="shared" si="71"/>
        <v>4.7930360632439282</v>
      </c>
      <c r="O221" s="80"/>
      <c r="P221" s="80"/>
      <c r="Q221" s="78"/>
      <c r="R221" s="79"/>
      <c r="S221" s="81"/>
    </row>
    <row r="222" spans="1:26" ht="15" customHeight="1" x14ac:dyDescent="0.25">
      <c r="A222" s="26"/>
      <c r="B222" s="11"/>
      <c r="C222" s="7"/>
      <c r="D222" s="7"/>
      <c r="E222" s="7"/>
      <c r="F222" s="8"/>
      <c r="G222" s="9"/>
      <c r="H222" s="8"/>
      <c r="I222" s="9"/>
      <c r="J222" s="32"/>
      <c r="K222" s="8"/>
      <c r="L222" s="9"/>
      <c r="M222" s="29"/>
      <c r="N222" s="55"/>
      <c r="S222" s="10"/>
    </row>
    <row r="223" spans="1:26" ht="75" x14ac:dyDescent="0.25">
      <c r="A223" s="26" t="s">
        <v>187</v>
      </c>
      <c r="B223" s="11" t="s">
        <v>188</v>
      </c>
      <c r="C223" s="7">
        <v>339</v>
      </c>
      <c r="D223" s="7" t="s">
        <v>189</v>
      </c>
      <c r="E223" s="7"/>
      <c r="F223" s="8">
        <v>52.832244008714589</v>
      </c>
      <c r="G223" s="9">
        <v>2.7793792640899952</v>
      </c>
      <c r="H223" s="8">
        <v>92.172739541160595</v>
      </c>
      <c r="I223" s="9">
        <v>7.8956018765506517</v>
      </c>
      <c r="J223" s="32">
        <f>H223-F223</f>
        <v>39.340495532446006</v>
      </c>
      <c r="K223" s="8">
        <v>52.358674463937625</v>
      </c>
      <c r="L223" s="9">
        <v>7.7813677977140241</v>
      </c>
      <c r="M223" s="29">
        <f>H223-K223</f>
        <v>39.814065077222971</v>
      </c>
      <c r="N223" s="55">
        <f>((H223-K223)*100)/H223</f>
        <v>43.195054498129167</v>
      </c>
      <c r="O223" s="43" t="s">
        <v>407</v>
      </c>
      <c r="P223" s="43">
        <f>LEN(S223)</f>
        <v>448</v>
      </c>
      <c r="Q223" s="77">
        <f>LEN(S223)-LEN(SUBSTITUTE(S223,"M",""))</f>
        <v>11</v>
      </c>
      <c r="R223" s="74">
        <f>((LEN(S223)-LEN(SUBSTITUTE(S223,"M","")))*100)/LEN(S223)</f>
        <v>2.4553571428571428</v>
      </c>
      <c r="S223" s="24" t="s">
        <v>190</v>
      </c>
    </row>
    <row r="224" spans="1:26" x14ac:dyDescent="0.25">
      <c r="A224" s="26"/>
      <c r="B224" s="11"/>
      <c r="C224" s="7"/>
      <c r="D224" s="7"/>
      <c r="E224" s="7"/>
      <c r="F224" s="8"/>
      <c r="G224" s="9"/>
      <c r="H224" s="8"/>
      <c r="I224" s="9"/>
      <c r="J224" s="32"/>
      <c r="K224" s="8"/>
      <c r="L224" s="9"/>
      <c r="M224" s="29"/>
      <c r="N224" s="55"/>
      <c r="S224" s="10"/>
    </row>
    <row r="225" spans="1:19" ht="45" x14ac:dyDescent="0.25">
      <c r="A225" s="26" t="s">
        <v>287</v>
      </c>
      <c r="B225" s="11" t="s">
        <v>288</v>
      </c>
      <c r="C225" s="7">
        <v>36</v>
      </c>
      <c r="D225" s="7" t="s">
        <v>289</v>
      </c>
      <c r="E225" s="7"/>
      <c r="F225" s="8">
        <v>15.981240981240981</v>
      </c>
      <c r="G225" s="9">
        <v>6.8193269612564311</v>
      </c>
      <c r="H225" s="8">
        <v>66.410256410256409</v>
      </c>
      <c r="I225" s="9">
        <v>2.9570673319668708</v>
      </c>
      <c r="J225" s="32">
        <f>H225-F225</f>
        <v>50.429015429015429</v>
      </c>
      <c r="K225" s="8">
        <v>38.277511961722489</v>
      </c>
      <c r="L225" s="9">
        <v>3.3149297752514357</v>
      </c>
      <c r="M225" s="29">
        <f>H225-K225</f>
        <v>28.13274444853392</v>
      </c>
      <c r="N225" s="55">
        <f>((H225-K225)*100)/H225</f>
        <v>42.36204762520552</v>
      </c>
      <c r="O225" s="43" t="s">
        <v>406</v>
      </c>
      <c r="P225" s="43">
        <f>LEN(S225)</f>
        <v>258</v>
      </c>
      <c r="Q225" s="77">
        <f>LEN(S225)-LEN(SUBSTITUTE(S225,"M",""))</f>
        <v>4</v>
      </c>
      <c r="R225" s="74">
        <f>((LEN(S225)-LEN(SUBSTITUTE(S225,"M","")))*100)/LEN(S225)</f>
        <v>1.5503875968992249</v>
      </c>
      <c r="S225" s="24" t="s">
        <v>290</v>
      </c>
    </row>
    <row r="226" spans="1:19" x14ac:dyDescent="0.25">
      <c r="A226" s="26"/>
      <c r="B226" s="11"/>
      <c r="C226" s="7"/>
      <c r="D226" s="7"/>
      <c r="E226" s="7"/>
      <c r="F226" s="8"/>
      <c r="G226" s="9"/>
      <c r="H226" s="8"/>
      <c r="I226" s="9"/>
      <c r="J226" s="32"/>
      <c r="K226" s="8"/>
      <c r="L226" s="9"/>
      <c r="M226" s="29"/>
      <c r="N226" s="55"/>
      <c r="S226" s="10"/>
    </row>
    <row r="227" spans="1:19" x14ac:dyDescent="0.25">
      <c r="A227" s="83" t="s">
        <v>261</v>
      </c>
      <c r="B227" s="82" t="s">
        <v>262</v>
      </c>
      <c r="C227" s="7">
        <v>649</v>
      </c>
      <c r="D227" s="7" t="s">
        <v>265</v>
      </c>
      <c r="E227" s="7"/>
      <c r="F227" s="8">
        <v>31.060606060606062</v>
      </c>
      <c r="G227" s="9">
        <v>11.906237610228569</v>
      </c>
      <c r="H227" s="8">
        <v>69.267399267399256</v>
      </c>
      <c r="I227" s="9">
        <v>9.2857684720009477</v>
      </c>
      <c r="J227" s="32">
        <f>H227-F227</f>
        <v>38.206793206793193</v>
      </c>
      <c r="K227" s="8">
        <v>42.094017094017097</v>
      </c>
      <c r="L227" s="9">
        <v>3.8639190854754508</v>
      </c>
      <c r="M227" s="29">
        <f>H227-K227</f>
        <v>27.173382173382159</v>
      </c>
      <c r="N227" s="55">
        <f>((H227-K227)*100)/H227</f>
        <v>39.22968447029789</v>
      </c>
      <c r="O227" s="80" t="s">
        <v>404</v>
      </c>
      <c r="P227" s="80">
        <f>LEN(S227)</f>
        <v>1687</v>
      </c>
      <c r="Q227" s="78">
        <f>LEN(S227)-LEN(SUBSTITUTE(S227,"M",""))</f>
        <v>33</v>
      </c>
      <c r="R227" s="79">
        <f t="shared" ref="R227" si="73">((LEN(S227)-LEN(SUBSTITUTE(S227,"M","")))*100)/LEN(S227)</f>
        <v>1.956135151155898</v>
      </c>
      <c r="S227" s="81" t="s">
        <v>264</v>
      </c>
    </row>
    <row r="228" spans="1:19" x14ac:dyDescent="0.25">
      <c r="A228" s="83"/>
      <c r="B228" s="82"/>
      <c r="C228" s="7">
        <v>724</v>
      </c>
      <c r="D228" s="7" t="s">
        <v>263</v>
      </c>
      <c r="E228" s="7"/>
      <c r="F228" s="8">
        <v>42.606837606837608</v>
      </c>
      <c r="G228" s="9">
        <v>3.1828284070710131</v>
      </c>
      <c r="H228" s="8">
        <v>78.94736842105263</v>
      </c>
      <c r="I228" s="9">
        <v>0</v>
      </c>
      <c r="J228" s="32">
        <f>H228-F228</f>
        <v>36.340530814215022</v>
      </c>
      <c r="K228" s="8">
        <v>48.888888888888886</v>
      </c>
      <c r="L228" s="9">
        <v>3.8490017945975077</v>
      </c>
      <c r="M228" s="29">
        <f>H228-K228</f>
        <v>30.058479532163744</v>
      </c>
      <c r="N228" s="55">
        <f>((H228-K228)*100)/H228</f>
        <v>38.074074074074083</v>
      </c>
      <c r="O228" s="80"/>
      <c r="P228" s="80"/>
      <c r="Q228" s="78"/>
      <c r="R228" s="79"/>
      <c r="S228" s="81"/>
    </row>
    <row r="229" spans="1:19" x14ac:dyDescent="0.25">
      <c r="A229" s="83"/>
      <c r="B229" s="82"/>
      <c r="C229" s="7">
        <v>650</v>
      </c>
      <c r="D229" s="7" t="s">
        <v>266</v>
      </c>
      <c r="E229" s="7"/>
      <c r="F229" s="8">
        <v>34.090909090909086</v>
      </c>
      <c r="G229" s="9">
        <v>7.2268121319465672</v>
      </c>
      <c r="H229" s="8">
        <v>100</v>
      </c>
      <c r="I229" s="9">
        <v>0</v>
      </c>
      <c r="J229" s="32">
        <f>H229-F229</f>
        <v>65.909090909090907</v>
      </c>
      <c r="K229" s="8">
        <v>76.282051282051285</v>
      </c>
      <c r="L229" s="9">
        <v>1.110288979210825</v>
      </c>
      <c r="M229" s="29">
        <f>H229-K229</f>
        <v>23.717948717948715</v>
      </c>
      <c r="N229" s="55">
        <f>((H229-K229)*100)/H229</f>
        <v>23.717948717948715</v>
      </c>
      <c r="O229" s="80"/>
      <c r="P229" s="80"/>
      <c r="Q229" s="78"/>
      <c r="R229" s="79"/>
      <c r="S229" s="81"/>
    </row>
    <row r="230" spans="1:19" x14ac:dyDescent="0.25">
      <c r="A230" s="26"/>
      <c r="B230" s="11"/>
      <c r="C230" s="7"/>
      <c r="D230" s="7"/>
      <c r="E230" s="7"/>
      <c r="F230" s="8"/>
      <c r="G230" s="9"/>
      <c r="H230" s="8"/>
      <c r="I230" s="9"/>
      <c r="J230" s="32"/>
      <c r="K230" s="8"/>
      <c r="L230" s="9"/>
      <c r="M230" s="29"/>
      <c r="N230" s="55"/>
      <c r="S230" s="10"/>
    </row>
    <row r="231" spans="1:19" ht="60" x14ac:dyDescent="0.25">
      <c r="A231" s="26" t="s">
        <v>331</v>
      </c>
      <c r="B231" s="11" t="s">
        <v>217</v>
      </c>
      <c r="C231" s="7">
        <v>335</v>
      </c>
      <c r="D231" s="7" t="s">
        <v>332</v>
      </c>
      <c r="E231" s="7"/>
      <c r="F231" s="8">
        <v>20.873511060692007</v>
      </c>
      <c r="G231" s="9">
        <v>5.4052343190931049</v>
      </c>
      <c r="H231" s="8">
        <v>44.148148148148152</v>
      </c>
      <c r="I231" s="9">
        <v>0.25660011963983276</v>
      </c>
      <c r="J231" s="32">
        <f>H231-F231</f>
        <v>23.274637087456146</v>
      </c>
      <c r="K231" s="8">
        <v>26.857142857142858</v>
      </c>
      <c r="L231" s="9">
        <v>6.1809450436525495</v>
      </c>
      <c r="M231" s="29">
        <f>H231-K231</f>
        <v>17.291005291005295</v>
      </c>
      <c r="N231" s="55">
        <f>((H231-K231)*100)/H231</f>
        <v>39.165867689357626</v>
      </c>
      <c r="O231" s="43" t="s">
        <v>406</v>
      </c>
      <c r="P231" s="43">
        <f>LEN(S231)</f>
        <v>345</v>
      </c>
      <c r="Q231" s="77">
        <f>LEN(S231)-LEN(SUBSTITUTE(S231,"M",""))</f>
        <v>7</v>
      </c>
      <c r="R231" s="74">
        <f>((LEN(S231)-LEN(SUBSTITUTE(S231,"M","")))*100)/LEN(S231)</f>
        <v>2.0289855072463769</v>
      </c>
      <c r="S231" s="24" t="s">
        <v>333</v>
      </c>
    </row>
    <row r="232" spans="1:19" x14ac:dyDescent="0.25">
      <c r="A232" s="26"/>
      <c r="B232" s="11"/>
      <c r="C232" s="7"/>
      <c r="D232" s="7"/>
      <c r="E232" s="7"/>
      <c r="F232" s="8"/>
      <c r="G232" s="9"/>
      <c r="H232" s="8"/>
      <c r="I232" s="9"/>
      <c r="J232" s="32"/>
      <c r="K232" s="8"/>
      <c r="L232" s="9"/>
      <c r="M232" s="29"/>
      <c r="N232" s="55"/>
      <c r="S232" s="10"/>
    </row>
    <row r="233" spans="1:19" s="6" customFormat="1" ht="33.75" customHeight="1" x14ac:dyDescent="0.25">
      <c r="A233" s="27" t="s">
        <v>276</v>
      </c>
      <c r="B233" s="21" t="s">
        <v>277</v>
      </c>
      <c r="C233" s="34">
        <v>142</v>
      </c>
      <c r="D233" s="34" t="s">
        <v>278</v>
      </c>
      <c r="E233" s="34"/>
      <c r="F233" s="35">
        <v>42.687747035573125</v>
      </c>
      <c r="G233" s="36">
        <v>3.2353173011353555</v>
      </c>
      <c r="H233" s="35">
        <v>76.906318082788673</v>
      </c>
      <c r="I233" s="36">
        <v>0.75470623423481042</v>
      </c>
      <c r="J233" s="32">
        <f>H233-F233</f>
        <v>34.218571047215548</v>
      </c>
      <c r="K233" s="35">
        <v>47.916666666666664</v>
      </c>
      <c r="L233" s="36">
        <v>4.6552499787310264</v>
      </c>
      <c r="M233" s="37">
        <f>H233-K233</f>
        <v>28.989651416122008</v>
      </c>
      <c r="N233" s="55">
        <f>((H233-K233)*100)/H233</f>
        <v>37.694759206798871</v>
      </c>
      <c r="O233" s="42" t="s">
        <v>406</v>
      </c>
      <c r="P233" s="43">
        <f>LEN(S233)</f>
        <v>315</v>
      </c>
      <c r="Q233" s="77">
        <f>LEN(S233)-LEN(SUBSTITUTE(S233,"M",""))</f>
        <v>4</v>
      </c>
      <c r="R233" s="74">
        <f>((LEN(S233)-LEN(SUBSTITUTE(S233,"M","")))*100)/LEN(S233)</f>
        <v>1.2698412698412698</v>
      </c>
      <c r="S233" s="39" t="s">
        <v>279</v>
      </c>
    </row>
    <row r="234" spans="1:19" x14ac:dyDescent="0.25">
      <c r="A234" s="26"/>
      <c r="B234" s="11"/>
      <c r="C234" s="7"/>
      <c r="D234" s="7"/>
      <c r="E234" s="7"/>
      <c r="F234" s="8"/>
      <c r="G234" s="9"/>
      <c r="H234" s="8"/>
      <c r="I234" s="9"/>
      <c r="J234" s="32"/>
      <c r="K234" s="8"/>
      <c r="L234" s="9"/>
      <c r="M234" s="29"/>
      <c r="N234" s="55"/>
      <c r="S234" s="10"/>
    </row>
    <row r="235" spans="1:19" x14ac:dyDescent="0.25">
      <c r="A235" s="83" t="s">
        <v>291</v>
      </c>
      <c r="B235" s="82" t="s">
        <v>292</v>
      </c>
      <c r="C235" s="7">
        <v>283</v>
      </c>
      <c r="D235" s="7" t="s">
        <v>293</v>
      </c>
      <c r="E235" s="7"/>
      <c r="F235" s="8">
        <v>75.682896246613907</v>
      </c>
      <c r="G235" s="9">
        <v>2.4816913626563877</v>
      </c>
      <c r="H235" s="8">
        <v>76.131221719457017</v>
      </c>
      <c r="I235" s="9">
        <v>1.0054518571624009</v>
      </c>
      <c r="J235" s="32">
        <f>H235-F235</f>
        <v>0.4483254728431092</v>
      </c>
      <c r="K235" s="8">
        <v>50.56980056980057</v>
      </c>
      <c r="L235" s="9">
        <v>4.7266837672470263</v>
      </c>
      <c r="M235" s="29">
        <f>H235-K235</f>
        <v>25.561421149656447</v>
      </c>
      <c r="N235" s="55">
        <f t="shared" ref="N235:N238" si="74">((H235-K235)*100)/H235</f>
        <v>33.575477409058394</v>
      </c>
      <c r="O235" s="80" t="s">
        <v>411</v>
      </c>
      <c r="P235" s="80">
        <f>LEN(S235)</f>
        <v>341</v>
      </c>
      <c r="Q235" s="78">
        <f>LEN(S235)-LEN(SUBSTITUTE(S235,"M",""))</f>
        <v>8</v>
      </c>
      <c r="R235" s="79">
        <f t="shared" ref="R235" si="75">((LEN(S235)-LEN(SUBSTITUTE(S235,"M","")))*100)/LEN(S235)</f>
        <v>2.3460410557184752</v>
      </c>
      <c r="S235" s="81" t="s">
        <v>294</v>
      </c>
    </row>
    <row r="236" spans="1:19" x14ac:dyDescent="0.25">
      <c r="A236" s="83"/>
      <c r="B236" s="82"/>
      <c r="C236" s="7">
        <v>300</v>
      </c>
      <c r="D236" s="7" t="s">
        <v>295</v>
      </c>
      <c r="E236" s="7"/>
      <c r="F236" s="8">
        <v>52.182539682539677</v>
      </c>
      <c r="G236" s="9">
        <v>2.0904074906453838</v>
      </c>
      <c r="H236" s="8">
        <v>61.546840958605664</v>
      </c>
      <c r="I236" s="9">
        <v>2.9652848777377305</v>
      </c>
      <c r="J236" s="32">
        <f>H236-F236</f>
        <v>9.3643012760659872</v>
      </c>
      <c r="K236" s="8">
        <v>50</v>
      </c>
      <c r="L236" s="9">
        <v>0</v>
      </c>
      <c r="M236" s="29">
        <f>H236-K236</f>
        <v>11.546840958605664</v>
      </c>
      <c r="N236" s="55">
        <f t="shared" si="74"/>
        <v>18.761061946902654</v>
      </c>
      <c r="O236" s="80"/>
      <c r="P236" s="80"/>
      <c r="Q236" s="78"/>
      <c r="R236" s="79"/>
      <c r="S236" s="81"/>
    </row>
    <row r="237" spans="1:19" x14ac:dyDescent="0.25">
      <c r="A237" s="83"/>
      <c r="B237" s="82"/>
      <c r="C237" s="7">
        <v>148</v>
      </c>
      <c r="D237" s="7" t="s">
        <v>296</v>
      </c>
      <c r="E237" s="7"/>
      <c r="F237" s="8">
        <v>70.995866524321812</v>
      </c>
      <c r="G237" s="9">
        <v>2.9549966057572341</v>
      </c>
      <c r="H237" s="8">
        <v>73.587153587153594</v>
      </c>
      <c r="I237" s="9">
        <v>2.9998804925791567</v>
      </c>
      <c r="J237" s="32">
        <f>H237-F237</f>
        <v>2.5912870628317819</v>
      </c>
      <c r="K237" s="8">
        <v>66.33986928104575</v>
      </c>
      <c r="L237" s="9">
        <v>1.4975737565215204</v>
      </c>
      <c r="M237" s="29">
        <f>H237-K237</f>
        <v>7.2472843061078436</v>
      </c>
      <c r="N237" s="55">
        <f t="shared" si="74"/>
        <v>9.8485726826278963</v>
      </c>
      <c r="O237" s="80"/>
      <c r="P237" s="80"/>
      <c r="Q237" s="78"/>
      <c r="R237" s="79"/>
      <c r="S237" s="81"/>
    </row>
    <row r="238" spans="1:19" x14ac:dyDescent="0.25">
      <c r="A238" s="83"/>
      <c r="B238" s="82"/>
      <c r="C238" s="7">
        <v>277</v>
      </c>
      <c r="D238" s="7" t="s">
        <v>297</v>
      </c>
      <c r="E238" s="7"/>
      <c r="F238" s="8">
        <v>57.145229468599041</v>
      </c>
      <c r="G238" s="9">
        <v>3.2403501351778639</v>
      </c>
      <c r="H238" s="8">
        <v>69.463213213213209</v>
      </c>
      <c r="I238" s="9">
        <v>3.2130794610258429</v>
      </c>
      <c r="J238" s="32">
        <f>H238-F238</f>
        <v>12.317983744614168</v>
      </c>
      <c r="K238" s="8">
        <v>67.785917785917789</v>
      </c>
      <c r="L238" s="9">
        <v>5.3083136327706777</v>
      </c>
      <c r="M238" s="29">
        <f>H238-K238</f>
        <v>1.6772954272954195</v>
      </c>
      <c r="N238" s="55">
        <f t="shared" si="74"/>
        <v>2.4146528064387991</v>
      </c>
      <c r="O238" s="80"/>
      <c r="P238" s="80"/>
      <c r="Q238" s="78"/>
      <c r="R238" s="79"/>
      <c r="S238" s="81"/>
    </row>
    <row r="239" spans="1:19" x14ac:dyDescent="0.25">
      <c r="A239" s="26"/>
      <c r="B239" s="11"/>
      <c r="C239" s="7"/>
      <c r="D239" s="7"/>
      <c r="E239" s="7"/>
      <c r="F239" s="8"/>
      <c r="G239" s="9"/>
      <c r="H239" s="8"/>
      <c r="I239" s="9"/>
      <c r="J239" s="32"/>
      <c r="K239" s="8"/>
      <c r="L239" s="9"/>
      <c r="M239" s="29"/>
      <c r="N239" s="55"/>
      <c r="S239" s="10"/>
    </row>
    <row r="240" spans="1:19" ht="30" x14ac:dyDescent="0.25">
      <c r="A240" s="26" t="s">
        <v>372</v>
      </c>
      <c r="B240" s="11" t="s">
        <v>373</v>
      </c>
      <c r="C240" s="7">
        <v>82</v>
      </c>
      <c r="D240" s="7" t="s">
        <v>374</v>
      </c>
      <c r="E240" s="7"/>
      <c r="F240" s="8">
        <v>66.517393372751187</v>
      </c>
      <c r="G240" s="9">
        <v>3.6120367199347814</v>
      </c>
      <c r="H240" s="8">
        <v>37.497236958443857</v>
      </c>
      <c r="I240" s="9">
        <v>2.7690184581360802</v>
      </c>
      <c r="J240" s="32">
        <f>H240-F240</f>
        <v>-29.02015641430733</v>
      </c>
      <c r="K240" s="8">
        <v>25.139964721220952</v>
      </c>
      <c r="L240" s="9">
        <v>3.1894606866183945</v>
      </c>
      <c r="M240" s="29">
        <f>H240-K240</f>
        <v>12.357272237222904</v>
      </c>
      <c r="N240" s="55">
        <f>((H240-K240)*100)/H240</f>
        <v>32.955154138204364</v>
      </c>
      <c r="O240" s="43" t="s">
        <v>405</v>
      </c>
      <c r="P240" s="43">
        <f>LEN(S240)</f>
        <v>145</v>
      </c>
      <c r="Q240" s="77">
        <f>LEN(S240)-LEN(SUBSTITUTE(S240,"M",""))</f>
        <v>3</v>
      </c>
      <c r="R240" s="74">
        <f>((LEN(S240)-LEN(SUBSTITUTE(S240,"M","")))*100)/LEN(S240)</f>
        <v>2.0689655172413794</v>
      </c>
      <c r="S240" s="24" t="s">
        <v>375</v>
      </c>
    </row>
    <row r="241" spans="1:26" x14ac:dyDescent="0.25">
      <c r="A241" s="26"/>
      <c r="B241" s="11"/>
      <c r="C241" s="7"/>
      <c r="D241" s="7"/>
      <c r="E241" s="7"/>
      <c r="F241" s="8"/>
      <c r="G241" s="9"/>
      <c r="H241" s="8"/>
      <c r="I241" s="9"/>
      <c r="J241" s="32"/>
      <c r="K241" s="8"/>
      <c r="L241" s="9"/>
      <c r="M241" s="29"/>
      <c r="N241" s="55"/>
      <c r="S241" s="10"/>
    </row>
    <row r="242" spans="1:26" x14ac:dyDescent="0.25">
      <c r="A242" s="83" t="s">
        <v>339</v>
      </c>
      <c r="B242" s="82" t="s">
        <v>340</v>
      </c>
      <c r="C242" s="7">
        <v>242</v>
      </c>
      <c r="D242" s="7" t="s">
        <v>343</v>
      </c>
      <c r="E242" s="7"/>
      <c r="F242" s="8">
        <v>22.652116402116402</v>
      </c>
      <c r="G242" s="9">
        <v>4.636592458686672</v>
      </c>
      <c r="H242" s="8">
        <v>44.925444925444928</v>
      </c>
      <c r="I242" s="9">
        <v>9.7617030098029574</v>
      </c>
      <c r="J242" s="32">
        <f t="shared" ref="J242:J250" si="76">H242-F242</f>
        <v>22.273328523328527</v>
      </c>
      <c r="K242" s="8">
        <v>31.515151515151512</v>
      </c>
      <c r="L242" s="9">
        <v>7.3480943351407104</v>
      </c>
      <c r="M242" s="29">
        <f t="shared" ref="M242:M250" si="77">H242-K242</f>
        <v>13.410293410293416</v>
      </c>
      <c r="N242" s="55">
        <f t="shared" ref="N242:N250" si="78">((H242-K242)*100)/H242</f>
        <v>29.850107066381167</v>
      </c>
      <c r="O242" s="80" t="s">
        <v>418</v>
      </c>
      <c r="P242" s="80">
        <f>LEN(S242)</f>
        <v>1808</v>
      </c>
      <c r="Q242" s="78">
        <f>LEN(S242)-LEN(SUBSTITUTE(S242,"M",""))</f>
        <v>23</v>
      </c>
      <c r="R242" s="79">
        <f t="shared" ref="R242" si="79">((LEN(S242)-LEN(SUBSTITUTE(S242,"M","")))*100)/LEN(S242)</f>
        <v>1.2721238938053097</v>
      </c>
      <c r="S242" s="81" t="s">
        <v>342</v>
      </c>
    </row>
    <row r="243" spans="1:26" x14ac:dyDescent="0.25">
      <c r="A243" s="83"/>
      <c r="B243" s="82"/>
      <c r="C243" s="7">
        <v>1128</v>
      </c>
      <c r="D243" s="7" t="s">
        <v>341</v>
      </c>
      <c r="E243" s="7"/>
      <c r="F243" s="8">
        <v>67.671886384601137</v>
      </c>
      <c r="G243" s="9">
        <v>2.8066513901051504</v>
      </c>
      <c r="H243" s="8">
        <v>89.651401230348597</v>
      </c>
      <c r="I243" s="9">
        <v>1.1789206103814287</v>
      </c>
      <c r="J243" s="32">
        <f t="shared" si="76"/>
        <v>21.97951484574746</v>
      </c>
      <c r="K243" s="8">
        <v>72.962631683561924</v>
      </c>
      <c r="L243" s="9">
        <v>1.7706992449410501</v>
      </c>
      <c r="M243" s="29">
        <f t="shared" si="77"/>
        <v>16.688769546786673</v>
      </c>
      <c r="N243" s="55">
        <f t="shared" si="78"/>
        <v>18.615179816215999</v>
      </c>
      <c r="O243" s="80"/>
      <c r="P243" s="80"/>
      <c r="Q243" s="78"/>
      <c r="R243" s="79"/>
      <c r="S243" s="81"/>
    </row>
    <row r="244" spans="1:26" x14ac:dyDescent="0.25">
      <c r="A244" s="83"/>
      <c r="B244" s="82"/>
      <c r="C244" s="7">
        <v>1396</v>
      </c>
      <c r="D244" s="7" t="s">
        <v>344</v>
      </c>
      <c r="E244" s="7"/>
      <c r="F244" s="8">
        <v>71.225071225071218</v>
      </c>
      <c r="G244" s="9">
        <v>5.8178284491915013</v>
      </c>
      <c r="H244" s="8">
        <v>84.822775263951726</v>
      </c>
      <c r="I244" s="9">
        <v>2.5797890987545538</v>
      </c>
      <c r="J244" s="32">
        <f t="shared" si="76"/>
        <v>13.597704038880508</v>
      </c>
      <c r="K244" s="8">
        <v>72.063492063492063</v>
      </c>
      <c r="L244" s="9">
        <v>1.0997147984564262</v>
      </c>
      <c r="M244" s="29">
        <f t="shared" si="77"/>
        <v>12.759283200459663</v>
      </c>
      <c r="N244" s="55">
        <f t="shared" si="78"/>
        <v>15.042284528837088</v>
      </c>
      <c r="O244" s="80"/>
      <c r="P244" s="80"/>
      <c r="Q244" s="78"/>
      <c r="R244" s="79"/>
      <c r="S244" s="81"/>
    </row>
    <row r="245" spans="1:26" x14ac:dyDescent="0.25">
      <c r="A245" s="83"/>
      <c r="B245" s="82"/>
      <c r="C245" s="7">
        <v>1187</v>
      </c>
      <c r="D245" s="7" t="s">
        <v>345</v>
      </c>
      <c r="E245" s="7"/>
      <c r="F245" s="8">
        <v>78.032961190855929</v>
      </c>
      <c r="G245" s="9">
        <v>4.3157002780181539</v>
      </c>
      <c r="H245" s="8">
        <v>78.409090909090921</v>
      </c>
      <c r="I245" s="9">
        <v>4.920598885138852</v>
      </c>
      <c r="J245" s="32">
        <f t="shared" si="76"/>
        <v>0.37612971823499208</v>
      </c>
      <c r="K245" s="8">
        <v>69.898989898989896</v>
      </c>
      <c r="L245" s="9">
        <v>5.4320523877772757</v>
      </c>
      <c r="M245" s="29">
        <f t="shared" si="77"/>
        <v>8.5101010101010246</v>
      </c>
      <c r="N245" s="55">
        <f t="shared" si="78"/>
        <v>10.853462157810002</v>
      </c>
      <c r="O245" s="80"/>
      <c r="P245" s="80"/>
      <c r="Q245" s="78"/>
      <c r="R245" s="79"/>
      <c r="S245" s="81"/>
    </row>
    <row r="246" spans="1:26" x14ac:dyDescent="0.25">
      <c r="A246" s="83"/>
      <c r="B246" s="82"/>
      <c r="C246" s="7">
        <v>455</v>
      </c>
      <c r="D246" s="7" t="s">
        <v>347</v>
      </c>
      <c r="E246" s="7"/>
      <c r="F246" s="8">
        <v>56.94444444444445</v>
      </c>
      <c r="G246" s="9">
        <v>4.8828877309019267</v>
      </c>
      <c r="H246" s="8">
        <v>61.880131362889983</v>
      </c>
      <c r="I246" s="9">
        <v>1.0838371358560652</v>
      </c>
      <c r="J246" s="32">
        <f t="shared" si="76"/>
        <v>4.9356869184455334</v>
      </c>
      <c r="K246" s="8">
        <v>56.403988876490075</v>
      </c>
      <c r="L246" s="9">
        <v>3.9448761501069396</v>
      </c>
      <c r="M246" s="29">
        <f t="shared" si="77"/>
        <v>5.4761424863999082</v>
      </c>
      <c r="N246" s="55">
        <f t="shared" si="78"/>
        <v>8.849597384151636</v>
      </c>
      <c r="O246" s="80"/>
      <c r="P246" s="80"/>
      <c r="Q246" s="78"/>
      <c r="R246" s="79"/>
      <c r="S246" s="81"/>
    </row>
    <row r="247" spans="1:26" x14ac:dyDescent="0.25">
      <c r="A247" s="83"/>
      <c r="B247" s="82"/>
      <c r="C247" s="7">
        <v>1343</v>
      </c>
      <c r="D247" s="7" t="s">
        <v>346</v>
      </c>
      <c r="E247" s="7"/>
      <c r="F247" s="8">
        <v>45.138888888888893</v>
      </c>
      <c r="G247" s="9">
        <v>4.3368041655544411</v>
      </c>
      <c r="H247" s="8">
        <v>73.547758284600391</v>
      </c>
      <c r="I247" s="9">
        <v>5.9021851825967806</v>
      </c>
      <c r="J247" s="32">
        <f t="shared" si="76"/>
        <v>28.408869395711498</v>
      </c>
      <c r="K247" s="8">
        <v>67.746913580246911</v>
      </c>
      <c r="L247" s="9">
        <v>5.8621666398835144</v>
      </c>
      <c r="M247" s="29">
        <f t="shared" si="77"/>
        <v>5.8008447043534801</v>
      </c>
      <c r="N247" s="55">
        <f t="shared" si="78"/>
        <v>7.8871808463645259</v>
      </c>
      <c r="O247" s="80"/>
      <c r="P247" s="80"/>
      <c r="Q247" s="78"/>
      <c r="R247" s="79"/>
      <c r="S247" s="81"/>
    </row>
    <row r="248" spans="1:26" x14ac:dyDescent="0.25">
      <c r="A248" s="83"/>
      <c r="B248" s="82"/>
      <c r="C248" s="7">
        <v>860</v>
      </c>
      <c r="D248" s="7" t="s">
        <v>348</v>
      </c>
      <c r="E248" s="7"/>
      <c r="F248" s="8">
        <v>61.920323685029565</v>
      </c>
      <c r="G248" s="9">
        <v>0.81710461206505014</v>
      </c>
      <c r="H248" s="8">
        <v>72.341470258136908</v>
      </c>
      <c r="I248" s="9">
        <v>3.9039645707122581</v>
      </c>
      <c r="J248" s="32">
        <f t="shared" si="76"/>
        <v>10.421146573107343</v>
      </c>
      <c r="K248" s="8">
        <v>68.409533935849723</v>
      </c>
      <c r="L248" s="9">
        <v>8.4709351697781212</v>
      </c>
      <c r="M248" s="29">
        <f t="shared" si="77"/>
        <v>3.9319363222871857</v>
      </c>
      <c r="N248" s="55">
        <f t="shared" si="78"/>
        <v>5.4352452448876303</v>
      </c>
      <c r="O248" s="80"/>
      <c r="P248" s="80"/>
      <c r="Q248" s="78"/>
      <c r="R248" s="79"/>
      <c r="S248" s="81"/>
    </row>
    <row r="249" spans="1:26" x14ac:dyDescent="0.25">
      <c r="A249" s="83"/>
      <c r="B249" s="82"/>
      <c r="C249" s="7">
        <v>1066</v>
      </c>
      <c r="D249" s="7" t="s">
        <v>349</v>
      </c>
      <c r="E249" s="7"/>
      <c r="F249" s="8">
        <v>39.044289044289052</v>
      </c>
      <c r="G249" s="9">
        <v>9.891665451150903</v>
      </c>
      <c r="H249" s="8">
        <v>49.663299663299661</v>
      </c>
      <c r="I249" s="9">
        <v>5.058915555998893</v>
      </c>
      <c r="J249" s="32">
        <f t="shared" si="76"/>
        <v>10.619010619010609</v>
      </c>
      <c r="K249" s="8">
        <v>46.969696969696969</v>
      </c>
      <c r="L249" s="9">
        <v>2.6243194054073906</v>
      </c>
      <c r="M249" s="29">
        <f t="shared" si="77"/>
        <v>2.693602693602692</v>
      </c>
      <c r="N249" s="55">
        <f t="shared" si="78"/>
        <v>5.4237288135593182</v>
      </c>
      <c r="O249" s="80"/>
      <c r="P249" s="80"/>
      <c r="Q249" s="78"/>
      <c r="R249" s="79"/>
      <c r="S249" s="81"/>
    </row>
    <row r="250" spans="1:26" x14ac:dyDescent="0.25">
      <c r="A250" s="83"/>
      <c r="B250" s="82"/>
      <c r="C250" s="7">
        <v>1677</v>
      </c>
      <c r="D250" s="7" t="s">
        <v>350</v>
      </c>
      <c r="E250" s="7"/>
      <c r="F250" s="8">
        <v>35.980685980685983</v>
      </c>
      <c r="G250" s="9">
        <v>6.5322622240198553</v>
      </c>
      <c r="H250" s="8">
        <v>57.522073156748071</v>
      </c>
      <c r="I250" s="9">
        <v>4.3870215085839455</v>
      </c>
      <c r="J250" s="32">
        <f t="shared" si="76"/>
        <v>21.541387176062088</v>
      </c>
      <c r="K250" s="8">
        <v>60.441176470588232</v>
      </c>
      <c r="L250" s="9">
        <v>1.8775213727652491</v>
      </c>
      <c r="M250" s="29">
        <f t="shared" si="77"/>
        <v>-2.9191033138401608</v>
      </c>
      <c r="N250" s="55">
        <f t="shared" si="78"/>
        <v>-5.0747533140635994</v>
      </c>
      <c r="O250" s="80"/>
      <c r="P250" s="80"/>
      <c r="Q250" s="78"/>
      <c r="R250" s="79"/>
      <c r="S250" s="81"/>
    </row>
    <row r="251" spans="1:26" x14ac:dyDescent="0.25">
      <c r="A251" s="26"/>
      <c r="B251" s="11"/>
      <c r="C251" s="7"/>
      <c r="D251" s="7"/>
      <c r="E251" s="7"/>
      <c r="F251" s="8"/>
      <c r="G251" s="9"/>
      <c r="H251" s="8"/>
      <c r="I251" s="9"/>
      <c r="J251" s="32"/>
      <c r="K251" s="8"/>
      <c r="L251" s="9"/>
      <c r="M251" s="29"/>
      <c r="N251" s="55"/>
      <c r="S251" s="10"/>
    </row>
    <row r="252" spans="1:26" x14ac:dyDescent="0.25">
      <c r="A252" s="83" t="s">
        <v>323</v>
      </c>
      <c r="B252" s="82" t="s">
        <v>324</v>
      </c>
      <c r="C252" s="7">
        <v>163</v>
      </c>
      <c r="D252" s="7" t="s">
        <v>325</v>
      </c>
      <c r="E252" s="7"/>
      <c r="F252" s="8">
        <v>30.876947895358313</v>
      </c>
      <c r="G252" s="9">
        <v>3.7275791427500189</v>
      </c>
      <c r="H252" s="8">
        <v>69.484126984126988</v>
      </c>
      <c r="I252" s="9">
        <v>4.1791197125931303</v>
      </c>
      <c r="J252" s="32">
        <f>H252-F252</f>
        <v>38.607179088768675</v>
      </c>
      <c r="K252" s="8">
        <v>50.176366843033499</v>
      </c>
      <c r="L252" s="9">
        <v>7.8760187518260345</v>
      </c>
      <c r="M252" s="29">
        <f>H252-K252</f>
        <v>19.307760141093489</v>
      </c>
      <c r="N252" s="55">
        <f t="shared" ref="N252:N253" si="80">((H252-K252)*100)/H252</f>
        <v>27.787296148232773</v>
      </c>
      <c r="O252" s="80" t="s">
        <v>410</v>
      </c>
      <c r="P252" s="80">
        <f>LEN(S252)</f>
        <v>317</v>
      </c>
      <c r="Q252" s="78">
        <f>LEN(S252)-LEN(SUBSTITUTE(S252,"M",""))</f>
        <v>4</v>
      </c>
      <c r="R252" s="79">
        <f t="shared" ref="R252" si="81">((LEN(S252)-LEN(SUBSTITUTE(S252,"M","")))*100)/LEN(S252)</f>
        <v>1.2618296529968454</v>
      </c>
      <c r="S252" s="81" t="s">
        <v>326</v>
      </c>
    </row>
    <row r="253" spans="1:26" s="12" customFormat="1" x14ac:dyDescent="0.25">
      <c r="A253" s="83"/>
      <c r="B253" s="82"/>
      <c r="C253" s="7">
        <v>272</v>
      </c>
      <c r="D253" s="7" t="s">
        <v>327</v>
      </c>
      <c r="E253" s="7"/>
      <c r="F253" s="8">
        <v>44.0159375762046</v>
      </c>
      <c r="G253" s="9">
        <v>0.38086443071086395</v>
      </c>
      <c r="H253" s="8">
        <v>66.061950518024645</v>
      </c>
      <c r="I253" s="9">
        <v>3.2273470404032332</v>
      </c>
      <c r="J253" s="32">
        <f>H253-F253</f>
        <v>22.046012941820045</v>
      </c>
      <c r="K253" s="8">
        <v>53.261993274513856</v>
      </c>
      <c r="L253" s="9">
        <v>3.804127110328047</v>
      </c>
      <c r="M253" s="29">
        <f>H253-K253</f>
        <v>12.799957243510789</v>
      </c>
      <c r="N253" s="55">
        <f t="shared" si="80"/>
        <v>19.375687734225149</v>
      </c>
      <c r="O253" s="80"/>
      <c r="P253" s="80"/>
      <c r="Q253" s="78"/>
      <c r="R253" s="79"/>
      <c r="S253" s="81"/>
      <c r="T253"/>
      <c r="U253"/>
      <c r="V253"/>
      <c r="W253"/>
      <c r="X253"/>
      <c r="Y253"/>
      <c r="Z253"/>
    </row>
    <row r="254" spans="1:26" s="12" customFormat="1" x14ac:dyDescent="0.25">
      <c r="A254" s="26"/>
      <c r="B254" s="11"/>
      <c r="C254" s="7"/>
      <c r="D254" s="7"/>
      <c r="E254" s="7"/>
      <c r="F254" s="8"/>
      <c r="G254" s="9"/>
      <c r="H254" s="8"/>
      <c r="I254" s="9"/>
      <c r="J254" s="32"/>
      <c r="K254" s="8"/>
      <c r="L254" s="9"/>
      <c r="M254" s="29"/>
      <c r="N254" s="55"/>
      <c r="O254" s="43"/>
      <c r="P254" s="43"/>
      <c r="Q254" s="43"/>
      <c r="R254" s="74"/>
      <c r="S254" s="10"/>
      <c r="T254"/>
      <c r="U254"/>
      <c r="V254"/>
      <c r="W254"/>
      <c r="X254"/>
      <c r="Y254"/>
      <c r="Z254"/>
    </row>
    <row r="255" spans="1:26" x14ac:dyDescent="0.25">
      <c r="A255" s="87" t="s">
        <v>316</v>
      </c>
      <c r="B255" s="82" t="s">
        <v>317</v>
      </c>
      <c r="C255" s="7">
        <v>289</v>
      </c>
      <c r="D255" s="7" t="s">
        <v>318</v>
      </c>
      <c r="E255" s="7"/>
      <c r="F255" s="8">
        <v>17.249417249417249</v>
      </c>
      <c r="G255" s="9">
        <v>1.6149657879430097</v>
      </c>
      <c r="H255" s="8">
        <v>75.833333333333329</v>
      </c>
      <c r="I255" s="9">
        <v>10.103629710818481</v>
      </c>
      <c r="J255" s="32">
        <f>H255-F255</f>
        <v>58.58391608391608</v>
      </c>
      <c r="K255" s="8">
        <v>56.060606060606062</v>
      </c>
      <c r="L255" s="9">
        <v>6.9432965075087871</v>
      </c>
      <c r="M255" s="29">
        <f>H255-K255</f>
        <v>19.772727272727266</v>
      </c>
      <c r="N255" s="55">
        <f t="shared" ref="N255:N258" si="82">((H255-K255)*100)/H255</f>
        <v>26.073926073926067</v>
      </c>
      <c r="O255" s="80" t="s">
        <v>415</v>
      </c>
      <c r="P255" s="80">
        <f>LEN(S255)</f>
        <v>540</v>
      </c>
      <c r="Q255" s="78">
        <f>LEN(S255)-LEN(SUBSTITUTE(S255,"M",""))</f>
        <v>10</v>
      </c>
      <c r="R255" s="79">
        <f t="shared" ref="R255" si="83">((LEN(S255)-LEN(SUBSTITUTE(S255,"M","")))*100)/LEN(S255)</f>
        <v>1.8518518518518519</v>
      </c>
      <c r="S255" s="92" t="s">
        <v>319</v>
      </c>
    </row>
    <row r="256" spans="1:26" x14ac:dyDescent="0.25">
      <c r="A256" s="87"/>
      <c r="B256" s="82"/>
      <c r="C256" s="7">
        <v>265</v>
      </c>
      <c r="D256" s="7" t="s">
        <v>320</v>
      </c>
      <c r="E256" s="7"/>
      <c r="F256" s="8">
        <v>25.524066576698157</v>
      </c>
      <c r="G256" s="9">
        <v>1.9213754498367293</v>
      </c>
      <c r="H256" s="8">
        <v>98.989898989899004</v>
      </c>
      <c r="I256" s="9">
        <v>1.7495462702715938</v>
      </c>
      <c r="J256" s="32">
        <f>H256-F256</f>
        <v>73.465832413200843</v>
      </c>
      <c r="K256" s="8">
        <v>79.52140452140452</v>
      </c>
      <c r="L256" s="9">
        <v>2.9529424188602396</v>
      </c>
      <c r="M256" s="29">
        <f>H256-K256</f>
        <v>19.468494468494484</v>
      </c>
      <c r="N256" s="55">
        <f t="shared" si="82"/>
        <v>19.667152575315853</v>
      </c>
      <c r="O256" s="80"/>
      <c r="P256" s="80"/>
      <c r="Q256" s="78"/>
      <c r="R256" s="79"/>
      <c r="S256" s="92"/>
    </row>
    <row r="257" spans="1:26" x14ac:dyDescent="0.25">
      <c r="A257" s="87"/>
      <c r="B257" s="82"/>
      <c r="C257" s="7">
        <v>538</v>
      </c>
      <c r="D257" s="7" t="s">
        <v>321</v>
      </c>
      <c r="E257" s="7"/>
      <c r="F257" s="8">
        <v>21.199494949494952</v>
      </c>
      <c r="G257" s="9">
        <v>4.7432249138544815</v>
      </c>
      <c r="H257" s="8">
        <v>100</v>
      </c>
      <c r="I257" s="9">
        <v>0</v>
      </c>
      <c r="J257" s="32">
        <f>H257-F257</f>
        <v>78.800505050505052</v>
      </c>
      <c r="K257" s="8">
        <v>89.629629629629633</v>
      </c>
      <c r="L257" s="9">
        <v>10.020555006273097</v>
      </c>
      <c r="M257" s="29">
        <f>H257-K257</f>
        <v>10.370370370370367</v>
      </c>
      <c r="N257" s="55">
        <f t="shared" si="82"/>
        <v>10.370370370370367</v>
      </c>
      <c r="O257" s="80"/>
      <c r="P257" s="80"/>
      <c r="Q257" s="78"/>
      <c r="R257" s="79"/>
      <c r="S257" s="92"/>
    </row>
    <row r="258" spans="1:26" x14ac:dyDescent="0.25">
      <c r="A258" s="87"/>
      <c r="B258" s="82"/>
      <c r="C258" s="7">
        <v>111</v>
      </c>
      <c r="D258" s="7" t="s">
        <v>322</v>
      </c>
      <c r="E258" s="7"/>
      <c r="F258" s="8">
        <v>53.455964325529543</v>
      </c>
      <c r="G258" s="9">
        <v>3.2783313160607825</v>
      </c>
      <c r="H258" s="8">
        <v>96.296296296296305</v>
      </c>
      <c r="I258" s="9">
        <v>3.2075014954979215</v>
      </c>
      <c r="J258" s="32">
        <f>H258-F258</f>
        <v>42.840331970766762</v>
      </c>
      <c r="K258" s="8">
        <v>90.608875128998974</v>
      </c>
      <c r="L258" s="9">
        <v>3.1011308981045826</v>
      </c>
      <c r="M258" s="29">
        <f>H258-K258</f>
        <v>5.6874211672973303</v>
      </c>
      <c r="N258" s="55">
        <f t="shared" si="82"/>
        <v>5.9061681352703035</v>
      </c>
      <c r="O258" s="80"/>
      <c r="P258" s="80"/>
      <c r="Q258" s="78"/>
      <c r="R258" s="79"/>
      <c r="S258" s="92"/>
    </row>
    <row r="259" spans="1:26" x14ac:dyDescent="0.25">
      <c r="A259" s="26"/>
      <c r="B259" s="11"/>
      <c r="C259" s="7"/>
      <c r="D259" s="7"/>
      <c r="E259" s="7"/>
      <c r="F259" s="8"/>
      <c r="G259" s="9"/>
      <c r="H259" s="8"/>
      <c r="I259" s="9"/>
      <c r="J259" s="32"/>
      <c r="K259" s="8"/>
      <c r="L259" s="9"/>
      <c r="M259" s="29"/>
      <c r="N259" s="55"/>
      <c r="S259" s="10"/>
    </row>
    <row r="260" spans="1:26" x14ac:dyDescent="0.25">
      <c r="A260" s="83" t="s">
        <v>376</v>
      </c>
      <c r="B260" s="82" t="s">
        <v>217</v>
      </c>
      <c r="C260" s="7">
        <v>296</v>
      </c>
      <c r="D260" s="7" t="s">
        <v>379</v>
      </c>
      <c r="E260" s="7"/>
      <c r="F260" s="8">
        <v>30.095444709415293</v>
      </c>
      <c r="G260" s="9">
        <v>7.0978337182608469</v>
      </c>
      <c r="H260" s="8">
        <v>39.779109779109781</v>
      </c>
      <c r="I260" s="9">
        <v>1.3703938122512502</v>
      </c>
      <c r="J260" s="32">
        <f>H260-F260</f>
        <v>9.6836650696944879</v>
      </c>
      <c r="K260" s="8">
        <v>29.779789125783697</v>
      </c>
      <c r="L260" s="9">
        <v>1.2545134820992303</v>
      </c>
      <c r="M260" s="29">
        <f>H260-K260</f>
        <v>9.9993206533260839</v>
      </c>
      <c r="N260" s="55">
        <f>((H260-K260)*100)/H260</f>
        <v>25.137115206578311</v>
      </c>
      <c r="O260" s="80" t="s">
        <v>405</v>
      </c>
      <c r="P260" s="80">
        <f>LEN(S260)</f>
        <v>318</v>
      </c>
      <c r="Q260" s="78">
        <f>LEN(S260)-LEN(SUBSTITUTE(S260,"M",""))</f>
        <v>6</v>
      </c>
      <c r="R260" s="79">
        <f t="shared" ref="R260" si="84">((LEN(S260)-LEN(SUBSTITUTE(S260,"M","")))*100)/LEN(S260)</f>
        <v>1.8867924528301887</v>
      </c>
      <c r="S260" s="81" t="s">
        <v>378</v>
      </c>
    </row>
    <row r="261" spans="1:26" x14ac:dyDescent="0.25">
      <c r="A261" s="83"/>
      <c r="B261" s="82"/>
      <c r="C261" s="7">
        <v>217</v>
      </c>
      <c r="D261" s="7" t="s">
        <v>377</v>
      </c>
      <c r="E261" s="7"/>
      <c r="F261" s="8">
        <v>60.324742056151592</v>
      </c>
      <c r="G261" s="9">
        <v>3.8108804102200073</v>
      </c>
      <c r="H261" s="8">
        <v>75.814814814814824</v>
      </c>
      <c r="I261" s="9">
        <v>1.7081263048296631</v>
      </c>
      <c r="J261" s="32">
        <f>H261-F261</f>
        <v>15.490072758663231</v>
      </c>
      <c r="K261" s="8">
        <v>63.726569346185904</v>
      </c>
      <c r="L261" s="9">
        <v>4.7013939909334033</v>
      </c>
      <c r="M261" s="29">
        <f>H261-K261</f>
        <v>12.088245468628919</v>
      </c>
      <c r="N261" s="55">
        <f>((H261-K261)*100)/H261</f>
        <v>15.944437110551089</v>
      </c>
      <c r="O261" s="80"/>
      <c r="P261" s="80"/>
      <c r="Q261" s="78"/>
      <c r="R261" s="79"/>
      <c r="S261" s="81"/>
    </row>
    <row r="262" spans="1:26" x14ac:dyDescent="0.25">
      <c r="A262" s="83"/>
      <c r="B262" s="82"/>
      <c r="C262" s="7">
        <v>281</v>
      </c>
      <c r="D262" s="7" t="s">
        <v>380</v>
      </c>
      <c r="E262" s="7"/>
      <c r="F262" s="8">
        <v>61.064072539482368</v>
      </c>
      <c r="G262" s="9">
        <v>2.2431209680060089</v>
      </c>
      <c r="H262" s="8">
        <v>65.430555555555557</v>
      </c>
      <c r="I262" s="9">
        <v>1.9940594645466723</v>
      </c>
      <c r="J262" s="32">
        <f>H262-F262</f>
        <v>4.3664830160731896</v>
      </c>
      <c r="K262" s="8">
        <v>62.748294883291216</v>
      </c>
      <c r="L262" s="9">
        <v>1.628424332805875</v>
      </c>
      <c r="M262" s="29">
        <f>H262-K262</f>
        <v>2.6822606722643414</v>
      </c>
      <c r="N262" s="55">
        <f>((H262-K262)*100)/H262</f>
        <v>4.0994007302702729</v>
      </c>
      <c r="O262" s="80"/>
      <c r="P262" s="80"/>
      <c r="Q262" s="78"/>
      <c r="R262" s="79"/>
      <c r="S262" s="81"/>
    </row>
    <row r="263" spans="1:26" x14ac:dyDescent="0.25">
      <c r="A263" s="83"/>
      <c r="B263" s="82"/>
      <c r="C263" s="7">
        <v>300</v>
      </c>
      <c r="D263" s="7" t="s">
        <v>381</v>
      </c>
      <c r="E263" s="7"/>
      <c r="F263" s="8">
        <v>84.719186097862575</v>
      </c>
      <c r="G263" s="9">
        <v>2.9474537303144488</v>
      </c>
      <c r="H263" s="8">
        <v>89.688702102495199</v>
      </c>
      <c r="I263" s="9">
        <v>1.0636060899346067</v>
      </c>
      <c r="J263" s="32">
        <f>H263-F263</f>
        <v>4.9695160046326237</v>
      </c>
      <c r="K263" s="8">
        <v>88.580901225482123</v>
      </c>
      <c r="L263" s="9">
        <v>0.72849088153785058</v>
      </c>
      <c r="M263" s="29">
        <f>H263-K263</f>
        <v>1.1078008770130765</v>
      </c>
      <c r="N263" s="55">
        <f>((H263-K263)*100)/H263</f>
        <v>1.2351621230365164</v>
      </c>
      <c r="O263" s="80"/>
      <c r="P263" s="80"/>
      <c r="Q263" s="78"/>
      <c r="R263" s="79"/>
      <c r="S263" s="81"/>
    </row>
    <row r="264" spans="1:26" x14ac:dyDescent="0.25">
      <c r="A264" s="26"/>
      <c r="B264" s="11"/>
      <c r="C264" s="7"/>
      <c r="D264" s="7"/>
      <c r="E264" s="7"/>
      <c r="F264" s="8"/>
      <c r="G264" s="9"/>
      <c r="H264" s="8"/>
      <c r="I264" s="9"/>
      <c r="J264" s="32"/>
      <c r="K264" s="8"/>
      <c r="L264" s="9"/>
      <c r="M264" s="29"/>
      <c r="N264" s="55"/>
      <c r="S264" s="10"/>
    </row>
    <row r="265" spans="1:26" s="6" customFormat="1" ht="45" x14ac:dyDescent="0.25">
      <c r="A265" s="27" t="s">
        <v>328</v>
      </c>
      <c r="B265" s="21" t="s">
        <v>422</v>
      </c>
      <c r="C265" s="34">
        <v>126</v>
      </c>
      <c r="D265" s="34" t="s">
        <v>329</v>
      </c>
      <c r="E265" s="34"/>
      <c r="F265" s="35">
        <v>51.388888888888886</v>
      </c>
      <c r="G265" s="36">
        <v>2.4056261216234391</v>
      </c>
      <c r="H265" s="35">
        <v>81.793086140912223</v>
      </c>
      <c r="I265" s="36">
        <v>0.82844247896324941</v>
      </c>
      <c r="J265" s="32">
        <f>H265-F265</f>
        <v>30.404197252023337</v>
      </c>
      <c r="K265" s="35">
        <v>64.412602647896776</v>
      </c>
      <c r="L265" s="36">
        <v>5.3525214649491142</v>
      </c>
      <c r="M265" s="37">
        <f>H265-K265</f>
        <v>17.380483493015447</v>
      </c>
      <c r="N265" s="55">
        <f>((H265-K265)*100)/H265</f>
        <v>21.249330857956064</v>
      </c>
      <c r="O265" s="42" t="s">
        <v>406</v>
      </c>
      <c r="P265" s="43">
        <f>LEN(S265)</f>
        <v>244</v>
      </c>
      <c r="Q265" s="77">
        <f>LEN(S265)-LEN(SUBSTITUTE(S265,"M",""))</f>
        <v>11</v>
      </c>
      <c r="R265" s="74">
        <f>((LEN(S265)-LEN(SUBSTITUTE(S265,"M","")))*100)/LEN(S265)</f>
        <v>4.5081967213114753</v>
      </c>
      <c r="S265" s="39" t="s">
        <v>330</v>
      </c>
    </row>
    <row r="266" spans="1:26" x14ac:dyDescent="0.25">
      <c r="A266" s="26"/>
      <c r="B266" s="11"/>
      <c r="C266" s="7"/>
      <c r="D266" s="7"/>
      <c r="E266" s="7"/>
      <c r="F266" s="8"/>
      <c r="G266" s="9"/>
      <c r="H266" s="8"/>
      <c r="I266" s="9"/>
      <c r="J266" s="32"/>
      <c r="K266" s="8"/>
      <c r="L266" s="9"/>
      <c r="M266" s="29"/>
      <c r="N266" s="55"/>
      <c r="S266" s="10"/>
    </row>
    <row r="267" spans="1:26" x14ac:dyDescent="0.25">
      <c r="A267" s="83" t="s">
        <v>351</v>
      </c>
      <c r="B267" s="82" t="s">
        <v>352</v>
      </c>
      <c r="C267" s="7">
        <v>171</v>
      </c>
      <c r="D267" s="7" t="s">
        <v>353</v>
      </c>
      <c r="E267" s="7"/>
      <c r="F267" s="8">
        <v>56.470095240808604</v>
      </c>
      <c r="G267" s="9">
        <v>1.2472023711359241</v>
      </c>
      <c r="H267" s="8">
        <v>74.251963642154024</v>
      </c>
      <c r="I267" s="9">
        <v>1.9494447604381362</v>
      </c>
      <c r="J267" s="32">
        <f>H267-F267</f>
        <v>17.78186840134542</v>
      </c>
      <c r="K267" s="8">
        <v>58.497417667792938</v>
      </c>
      <c r="L267" s="9">
        <v>1.8158414590191334</v>
      </c>
      <c r="M267" s="29">
        <f>H267-K267</f>
        <v>15.754545974361086</v>
      </c>
      <c r="N267" s="55">
        <f t="shared" ref="N267" si="85">((H267-K267)*100)/H267</f>
        <v>21.217682606062393</v>
      </c>
      <c r="O267" s="80" t="s">
        <v>412</v>
      </c>
      <c r="P267" s="80">
        <f>LEN(S267)</f>
        <v>365</v>
      </c>
      <c r="Q267" s="78">
        <f>LEN(S267)-LEN(SUBSTITUTE(S267,"M",""))</f>
        <v>11</v>
      </c>
      <c r="R267" s="79">
        <f t="shared" ref="R267" si="86">((LEN(S267)-LEN(SUBSTITUTE(S267,"M","")))*100)/LEN(S267)</f>
        <v>3.0136986301369864</v>
      </c>
      <c r="S267" s="81" t="s">
        <v>354</v>
      </c>
    </row>
    <row r="268" spans="1:26" x14ac:dyDescent="0.25">
      <c r="A268" s="83"/>
      <c r="B268" s="82"/>
      <c r="C268" s="7">
        <v>276</v>
      </c>
      <c r="D268" s="7" t="s">
        <v>355</v>
      </c>
      <c r="E268" s="7"/>
      <c r="F268" s="8">
        <v>40.737812911725953</v>
      </c>
      <c r="G268" s="9">
        <v>0.66882952023699827</v>
      </c>
      <c r="H268" s="8">
        <v>40.271132376395535</v>
      </c>
      <c r="I268" s="9">
        <v>10.943069442875935</v>
      </c>
      <c r="J268" s="32">
        <f>H268-F268</f>
        <v>-0.46668053533041842</v>
      </c>
      <c r="K268" s="8">
        <v>35.761904761904759</v>
      </c>
      <c r="L268" s="9">
        <v>6.7314875896839039</v>
      </c>
      <c r="M268" s="29">
        <f>H268-K268</f>
        <v>4.5092276144907757</v>
      </c>
      <c r="N268" s="55">
        <f>((H268-K268)*100)/H268</f>
        <v>11.197171145686006</v>
      </c>
      <c r="O268" s="80"/>
      <c r="P268" s="80"/>
      <c r="Q268" s="78"/>
      <c r="R268" s="79"/>
      <c r="S268" s="81"/>
    </row>
    <row r="269" spans="1:26" x14ac:dyDescent="0.25">
      <c r="A269" s="26"/>
      <c r="B269" s="11"/>
      <c r="C269" s="7"/>
      <c r="D269" s="7"/>
      <c r="E269" s="7"/>
      <c r="F269" s="8"/>
      <c r="G269" s="9"/>
      <c r="H269" s="8"/>
      <c r="I269" s="9"/>
      <c r="J269" s="32"/>
      <c r="K269" s="8"/>
      <c r="L269" s="9"/>
      <c r="M269" s="29"/>
      <c r="N269" s="55"/>
      <c r="S269" s="10"/>
    </row>
    <row r="270" spans="1:26" x14ac:dyDescent="0.25">
      <c r="A270" s="83" t="s">
        <v>427</v>
      </c>
      <c r="B270" s="82" t="s">
        <v>428</v>
      </c>
      <c r="C270" s="68">
        <v>30</v>
      </c>
      <c r="D270" s="7" t="s">
        <v>429</v>
      </c>
      <c r="E270" s="7"/>
      <c r="F270" s="8">
        <v>57.387665982588807</v>
      </c>
      <c r="G270" s="9">
        <v>2.704196150996153</v>
      </c>
      <c r="H270" s="8">
        <v>77.403618198238874</v>
      </c>
      <c r="I270" s="9">
        <v>3.5538960314959125</v>
      </c>
      <c r="J270" s="32">
        <f t="shared" ref="J270:J271" si="87">H270-F270</f>
        <v>20.015952215650067</v>
      </c>
      <c r="K270" s="8">
        <v>63.212775521887714</v>
      </c>
      <c r="L270" s="9">
        <v>2.4546256067315069</v>
      </c>
      <c r="M270" s="29">
        <f>H270-K270</f>
        <v>14.19084267635116</v>
      </c>
      <c r="N270" s="55">
        <f>((H270-K270)*100)/H270</f>
        <v>18.333565027938239</v>
      </c>
      <c r="O270" s="80" t="s">
        <v>436</v>
      </c>
      <c r="P270" s="80">
        <f>LEN(S270)</f>
        <v>129</v>
      </c>
      <c r="Q270" s="78">
        <f>LEN(S270)-LEN(SUBSTITUTE(S270,"M",""))</f>
        <v>2</v>
      </c>
      <c r="R270" s="79">
        <f t="shared" ref="R270" si="88">((LEN(S270)-LEN(SUBSTITUTE(S270,"M","")))*100)/LEN(S270)</f>
        <v>1.5503875968992249</v>
      </c>
      <c r="S270" s="81" t="s">
        <v>435</v>
      </c>
    </row>
    <row r="271" spans="1:26" s="12" customFormat="1" x14ac:dyDescent="0.25">
      <c r="A271" s="83"/>
      <c r="B271" s="82"/>
      <c r="C271" s="68">
        <v>123</v>
      </c>
      <c r="D271" s="34" t="s">
        <v>430</v>
      </c>
      <c r="E271" s="7"/>
      <c r="F271" s="8">
        <v>58.143928009785078</v>
      </c>
      <c r="G271" s="9">
        <v>0.89049777332003432</v>
      </c>
      <c r="H271" s="8">
        <v>77.158232713788266</v>
      </c>
      <c r="I271" s="9">
        <v>2.7691429995982784</v>
      </c>
      <c r="J271" s="32">
        <f t="shared" si="87"/>
        <v>19.014304704003187</v>
      </c>
      <c r="K271" s="8">
        <v>77.358908968035934</v>
      </c>
      <c r="L271" s="9">
        <v>2.5010937696535054</v>
      </c>
      <c r="M271" s="29">
        <f>H271-K271</f>
        <v>-0.20067625424766788</v>
      </c>
      <c r="N271" s="55">
        <f>((H271-K271)*100)/H271</f>
        <v>-0.26008404701551285</v>
      </c>
      <c r="O271" s="80"/>
      <c r="P271" s="80"/>
      <c r="Q271" s="78"/>
      <c r="R271" s="79"/>
      <c r="S271" s="81"/>
      <c r="T271"/>
      <c r="U271"/>
      <c r="V271"/>
      <c r="W271"/>
      <c r="X271"/>
      <c r="Y271"/>
      <c r="Z271"/>
    </row>
    <row r="272" spans="1:26" s="12" customFormat="1" x14ac:dyDescent="0.25">
      <c r="A272" s="59"/>
      <c r="B272" s="60"/>
      <c r="C272" s="68"/>
      <c r="D272" s="34"/>
      <c r="E272" s="7"/>
      <c r="F272" s="8"/>
      <c r="G272" s="9"/>
      <c r="H272" s="8"/>
      <c r="I272" s="9"/>
      <c r="J272" s="32"/>
      <c r="K272" s="8"/>
      <c r="L272" s="9"/>
      <c r="M272" s="29"/>
      <c r="N272" s="55"/>
      <c r="O272" s="43"/>
      <c r="P272" s="43"/>
      <c r="Q272" s="43"/>
      <c r="R272" s="74"/>
      <c r="S272" s="61"/>
      <c r="T272"/>
      <c r="U272"/>
      <c r="V272"/>
      <c r="W272"/>
      <c r="X272"/>
      <c r="Y272"/>
      <c r="Z272"/>
    </row>
    <row r="273" spans="1:26" x14ac:dyDescent="0.25">
      <c r="A273" s="83" t="s">
        <v>382</v>
      </c>
      <c r="B273" s="82" t="s">
        <v>57</v>
      </c>
      <c r="C273" s="7">
        <v>246</v>
      </c>
      <c r="D273" s="7" t="s">
        <v>383</v>
      </c>
      <c r="E273" s="7"/>
      <c r="F273" s="8">
        <v>72.995284441067568</v>
      </c>
      <c r="G273" s="9">
        <v>4.4714435519380826</v>
      </c>
      <c r="H273" s="8">
        <v>83.81178316583852</v>
      </c>
      <c r="I273" s="9">
        <v>3.2084800336617736</v>
      </c>
      <c r="J273" s="32">
        <f>H273-F273</f>
        <v>10.816498724770952</v>
      </c>
      <c r="K273" s="8">
        <v>76.732677336884592</v>
      </c>
      <c r="L273" s="9">
        <v>5.1268889350372273</v>
      </c>
      <c r="M273" s="29">
        <f>H273-K273</f>
        <v>7.0791058289539279</v>
      </c>
      <c r="N273" s="55">
        <f t="shared" ref="N273:N276" si="89">((H273-K273)*100)/H273</f>
        <v>8.4464326632288547</v>
      </c>
      <c r="O273" s="80" t="s">
        <v>412</v>
      </c>
      <c r="P273" s="80">
        <f>LEN(S273)</f>
        <v>364</v>
      </c>
      <c r="Q273" s="78">
        <f>LEN(S273)-LEN(SUBSTITUTE(S273,"M",""))</f>
        <v>10</v>
      </c>
      <c r="R273" s="79">
        <f t="shared" ref="R273" si="90">((LEN(S273)-LEN(SUBSTITUTE(S273,"M","")))*100)/LEN(S273)</f>
        <v>2.7472527472527473</v>
      </c>
      <c r="S273" s="81" t="s">
        <v>384</v>
      </c>
    </row>
    <row r="274" spans="1:26" x14ac:dyDescent="0.25">
      <c r="A274" s="83"/>
      <c r="B274" s="82"/>
      <c r="C274" s="7">
        <v>310</v>
      </c>
      <c r="D274" s="7" t="s">
        <v>385</v>
      </c>
      <c r="E274" s="7"/>
      <c r="F274" s="8">
        <v>52.820532025115774</v>
      </c>
      <c r="G274" s="9">
        <v>5.0269811323999845</v>
      </c>
      <c r="H274" s="8">
        <v>83.52941176470587</v>
      </c>
      <c r="I274" s="9">
        <v>4.2418250299576359</v>
      </c>
      <c r="J274" s="32">
        <f>H274-F274</f>
        <v>30.708879739590095</v>
      </c>
      <c r="K274" s="8">
        <v>80.202020202020194</v>
      </c>
      <c r="L274" s="9">
        <v>3.0353493335993451</v>
      </c>
      <c r="M274" s="29">
        <f>H274-K274</f>
        <v>3.3273915626856763</v>
      </c>
      <c r="N274" s="55">
        <f t="shared" si="89"/>
        <v>3.9834969412434158</v>
      </c>
      <c r="O274" s="80"/>
      <c r="P274" s="80"/>
      <c r="Q274" s="78"/>
      <c r="R274" s="79"/>
      <c r="S274" s="81"/>
    </row>
    <row r="275" spans="1:26" x14ac:dyDescent="0.25">
      <c r="A275" s="83"/>
      <c r="B275" s="82"/>
      <c r="C275" s="7">
        <v>215</v>
      </c>
      <c r="D275" s="7" t="s">
        <v>386</v>
      </c>
      <c r="E275" s="7"/>
      <c r="F275" s="8">
        <v>67.750677506775062</v>
      </c>
      <c r="G275" s="9">
        <v>2.6134554907840002</v>
      </c>
      <c r="H275" s="8">
        <v>84.803921568627445</v>
      </c>
      <c r="I275" s="9">
        <v>4.8719122600900588</v>
      </c>
      <c r="J275" s="32">
        <f>H275-F275</f>
        <v>17.053244061852382</v>
      </c>
      <c r="K275" s="8">
        <v>81.697673095522546</v>
      </c>
      <c r="L275" s="9">
        <v>6.5041450300695489</v>
      </c>
      <c r="M275" s="29">
        <f>H275-K275</f>
        <v>3.1062484731048983</v>
      </c>
      <c r="N275" s="55">
        <f t="shared" si="89"/>
        <v>3.6628594711757185</v>
      </c>
      <c r="O275" s="80"/>
      <c r="P275" s="80"/>
      <c r="Q275" s="78"/>
      <c r="R275" s="79"/>
      <c r="S275" s="81"/>
    </row>
    <row r="276" spans="1:26" x14ac:dyDescent="0.25">
      <c r="A276" s="83"/>
      <c r="B276" s="82"/>
      <c r="C276" s="7">
        <v>152</v>
      </c>
      <c r="D276" s="7" t="s">
        <v>387</v>
      </c>
      <c r="E276" s="7"/>
      <c r="F276" s="8">
        <v>75.043222908575956</v>
      </c>
      <c r="G276" s="9">
        <v>2.2229455815232817</v>
      </c>
      <c r="H276" s="8">
        <v>50.23391812865497</v>
      </c>
      <c r="I276" s="9">
        <v>2.9893281682180284</v>
      </c>
      <c r="J276" s="32">
        <f>H276-F276</f>
        <v>-24.809304779920986</v>
      </c>
      <c r="K276" s="8">
        <v>51.282051282051277</v>
      </c>
      <c r="L276" s="9">
        <v>2.2205779584216376</v>
      </c>
      <c r="M276" s="29">
        <f>H276-K276</f>
        <v>-1.0481331533963072</v>
      </c>
      <c r="N276" s="55">
        <f t="shared" si="89"/>
        <v>-2.0865048804513218</v>
      </c>
      <c r="O276" s="80"/>
      <c r="P276" s="80"/>
      <c r="Q276" s="78"/>
      <c r="R276" s="79"/>
      <c r="S276" s="81"/>
    </row>
    <row r="277" spans="1:26" x14ac:dyDescent="0.25">
      <c r="A277" s="26"/>
      <c r="B277" s="11"/>
      <c r="C277" s="7"/>
      <c r="D277" s="7"/>
      <c r="E277" s="7"/>
      <c r="F277" s="8"/>
      <c r="G277" s="9"/>
      <c r="H277" s="8"/>
      <c r="I277" s="9"/>
      <c r="J277" s="32"/>
      <c r="K277" s="8"/>
      <c r="L277" s="9"/>
      <c r="M277" s="29"/>
      <c r="N277" s="55"/>
      <c r="S277" s="10"/>
    </row>
    <row r="278" spans="1:26" ht="60" x14ac:dyDescent="0.25">
      <c r="A278" s="26" t="s">
        <v>392</v>
      </c>
      <c r="B278" s="11" t="s">
        <v>40</v>
      </c>
      <c r="C278" s="7">
        <v>104</v>
      </c>
      <c r="D278" s="7" t="s">
        <v>393</v>
      </c>
      <c r="E278" s="7"/>
      <c r="F278" s="8">
        <v>34.831932773109237</v>
      </c>
      <c r="G278" s="9">
        <v>10.577308621072731</v>
      </c>
      <c r="H278" s="8">
        <v>47.916666666666664</v>
      </c>
      <c r="I278" s="9">
        <v>3.6084391824351609</v>
      </c>
      <c r="J278" s="32">
        <f>H278-F278</f>
        <v>13.084733893557427</v>
      </c>
      <c r="K278" s="8">
        <v>47.777777777777771</v>
      </c>
      <c r="L278" s="9">
        <v>1.9245008972987538</v>
      </c>
      <c r="M278" s="29">
        <f>H278-K278</f>
        <v>0.13888888888889284</v>
      </c>
      <c r="N278" s="55">
        <f>((H278-K278)*100)/H278</f>
        <v>0.28985507246377634</v>
      </c>
      <c r="O278" s="43" t="s">
        <v>410</v>
      </c>
      <c r="P278" s="43">
        <f>LEN(S278)</f>
        <v>349</v>
      </c>
      <c r="Q278" s="77">
        <f>LEN(S278)-LEN(SUBSTITUTE(S278,"M",""))</f>
        <v>4</v>
      </c>
      <c r="R278" s="74">
        <f>((LEN(S278)-LEN(SUBSTITUTE(S278,"M","")))*100)/LEN(S278)</f>
        <v>1.1461318051575931</v>
      </c>
      <c r="S278" s="22" t="s">
        <v>394</v>
      </c>
    </row>
    <row r="279" spans="1:26" x14ac:dyDescent="0.25">
      <c r="A279" s="26"/>
      <c r="B279" s="11"/>
      <c r="C279" s="7"/>
      <c r="D279" s="7"/>
      <c r="E279" s="7"/>
      <c r="F279" s="8"/>
      <c r="G279" s="9"/>
      <c r="H279" s="8"/>
      <c r="I279" s="9"/>
      <c r="J279" s="32"/>
      <c r="K279" s="8"/>
      <c r="L279" s="9"/>
      <c r="M279" s="29"/>
      <c r="N279" s="55"/>
      <c r="S279" s="10"/>
    </row>
    <row r="280" spans="1:26" ht="30" x14ac:dyDescent="0.25">
      <c r="A280" s="26" t="s">
        <v>395</v>
      </c>
      <c r="B280" s="11" t="s">
        <v>396</v>
      </c>
      <c r="C280" s="7">
        <v>163</v>
      </c>
      <c r="D280" s="7" t="s">
        <v>397</v>
      </c>
      <c r="E280" s="7"/>
      <c r="F280" s="8">
        <v>49.484483566640172</v>
      </c>
      <c r="G280" s="9">
        <v>5.9056220475653767</v>
      </c>
      <c r="H280" s="8">
        <v>31.266511266511269</v>
      </c>
      <c r="I280" s="9">
        <v>4.8675734453337975</v>
      </c>
      <c r="J280" s="32">
        <f>H280-F280</f>
        <v>-18.217972300128903</v>
      </c>
      <c r="K280" s="8">
        <v>37.06293706293706</v>
      </c>
      <c r="L280" s="9">
        <v>9.171242691331507</v>
      </c>
      <c r="M280" s="29">
        <f>H280-K280</f>
        <v>-5.7964257964257904</v>
      </c>
      <c r="N280" s="55">
        <f>((H280-K280)*100)/H280</f>
        <v>-18.53876739562622</v>
      </c>
      <c r="O280" s="43" t="s">
        <v>418</v>
      </c>
      <c r="P280" s="43">
        <f>LEN(S280)</f>
        <v>171</v>
      </c>
      <c r="Q280" s="77">
        <f>LEN(S280)-LEN(SUBSTITUTE(S280,"M",""))</f>
        <v>7</v>
      </c>
      <c r="R280" s="74">
        <f>((LEN(S280)-LEN(SUBSTITUTE(S280,"M","")))*100)/LEN(S280)</f>
        <v>4.0935672514619883</v>
      </c>
      <c r="S280" s="22" t="s">
        <v>398</v>
      </c>
    </row>
    <row r="281" spans="1:26" x14ac:dyDescent="0.25">
      <c r="A281" s="26"/>
      <c r="B281" s="11"/>
      <c r="C281" s="7"/>
      <c r="D281" s="7"/>
      <c r="E281" s="7"/>
      <c r="F281" s="8"/>
      <c r="G281" s="9"/>
      <c r="H281" s="8"/>
      <c r="I281" s="9"/>
      <c r="J281" s="32"/>
      <c r="K281" s="8"/>
      <c r="L281" s="9"/>
      <c r="M281" s="29"/>
      <c r="O281" s="41"/>
      <c r="P281" s="62"/>
      <c r="Q281" s="62"/>
      <c r="R281" s="76"/>
    </row>
    <row r="282" spans="1:26" s="12" customFormat="1" x14ac:dyDescent="0.25">
      <c r="A282" s="26"/>
      <c r="B282" s="11"/>
      <c r="C282" s="7"/>
      <c r="D282" s="7"/>
      <c r="E282" s="7"/>
      <c r="F282" s="8"/>
      <c r="G282" s="9"/>
      <c r="H282" s="8"/>
      <c r="I282" s="9"/>
      <c r="J282" s="32"/>
      <c r="K282" s="8"/>
      <c r="L282" s="9"/>
      <c r="M282" s="29"/>
      <c r="N282" s="54"/>
      <c r="O282" s="41"/>
      <c r="P282" s="62"/>
      <c r="Q282" s="62"/>
      <c r="R282" s="76"/>
      <c r="S282"/>
      <c r="T282"/>
      <c r="U282"/>
      <c r="V282"/>
      <c r="W282"/>
      <c r="X282"/>
      <c r="Y282"/>
      <c r="Z282"/>
    </row>
    <row r="283" spans="1:26" x14ac:dyDescent="0.25">
      <c r="A283" s="26"/>
      <c r="B283" s="11"/>
      <c r="C283" s="7"/>
      <c r="D283" s="7"/>
      <c r="E283" s="7"/>
      <c r="F283" s="8"/>
      <c r="G283" s="9"/>
      <c r="H283" s="8"/>
      <c r="I283" s="9"/>
      <c r="J283" s="32"/>
      <c r="K283" s="8"/>
      <c r="L283" s="9"/>
      <c r="M283" s="29"/>
      <c r="O283" s="41"/>
      <c r="P283" s="62"/>
      <c r="Q283" s="62"/>
      <c r="R283" s="76"/>
    </row>
    <row r="284" spans="1:26" x14ac:dyDescent="0.25">
      <c r="A284" s="26"/>
      <c r="B284" s="11"/>
      <c r="C284" s="7"/>
      <c r="D284" s="7"/>
      <c r="E284" s="7"/>
      <c r="F284" s="8"/>
      <c r="G284" s="9"/>
      <c r="H284" s="8"/>
      <c r="I284" s="9"/>
      <c r="J284" s="32"/>
      <c r="K284" s="8"/>
      <c r="L284" s="9"/>
      <c r="M284" s="29"/>
      <c r="O284" s="41"/>
      <c r="P284" s="62"/>
      <c r="Q284" s="62"/>
      <c r="R284" s="76"/>
    </row>
    <row r="285" spans="1:26" x14ac:dyDescent="0.25">
      <c r="A285" s="26"/>
      <c r="B285" s="11"/>
      <c r="C285" s="7"/>
      <c r="D285" s="7"/>
      <c r="E285" s="7"/>
      <c r="F285" s="8"/>
      <c r="G285" s="9"/>
      <c r="H285" s="8"/>
      <c r="I285" s="9"/>
      <c r="J285" s="32"/>
      <c r="K285" s="8"/>
      <c r="L285" s="9"/>
      <c r="M285" s="29"/>
      <c r="O285" s="41"/>
      <c r="P285" s="62"/>
      <c r="Q285" s="62"/>
      <c r="R285" s="76"/>
    </row>
    <row r="286" spans="1:26" x14ac:dyDescent="0.25">
      <c r="A286" s="26"/>
      <c r="B286" s="11"/>
      <c r="C286" s="7"/>
      <c r="D286" s="7"/>
      <c r="E286" s="7"/>
      <c r="F286" s="8"/>
      <c r="G286" s="9"/>
      <c r="H286" s="8"/>
      <c r="I286" s="9"/>
      <c r="J286" s="32"/>
      <c r="K286" s="8"/>
      <c r="L286" s="9"/>
      <c r="M286" s="29"/>
      <c r="O286" s="41"/>
      <c r="P286" s="62"/>
      <c r="Q286" s="62"/>
      <c r="R286" s="76"/>
    </row>
    <row r="290" spans="13:13" x14ac:dyDescent="0.25">
      <c r="M290" s="69"/>
    </row>
  </sheetData>
  <sortState ref="C203:N204">
    <sortCondition descending="1" ref="N203:N204"/>
  </sortState>
  <mergeCells count="345">
    <mergeCell ref="N4:N5"/>
    <mergeCell ref="O4:O8"/>
    <mergeCell ref="S4:S8"/>
    <mergeCell ref="J4:J5"/>
    <mergeCell ref="K4:L4"/>
    <mergeCell ref="F4:G4"/>
    <mergeCell ref="H4:I4"/>
    <mergeCell ref="D4:D8"/>
    <mergeCell ref="C4:C8"/>
    <mergeCell ref="Q4:Q8"/>
    <mergeCell ref="B4:B8"/>
    <mergeCell ref="A4:A8"/>
    <mergeCell ref="M4:M5"/>
    <mergeCell ref="A2:S3"/>
    <mergeCell ref="O154:O157"/>
    <mergeCell ref="O255:O258"/>
    <mergeCell ref="O252:O253"/>
    <mergeCell ref="O12:O13"/>
    <mergeCell ref="O242:O250"/>
    <mergeCell ref="O19:O27"/>
    <mergeCell ref="O37:O48"/>
    <mergeCell ref="O60:O61"/>
    <mergeCell ref="O29:O31"/>
    <mergeCell ref="O50:O53"/>
    <mergeCell ref="S220:S221"/>
    <mergeCell ref="S214:S216"/>
    <mergeCell ref="S154:S157"/>
    <mergeCell ref="S140:S152"/>
    <mergeCell ref="S129:S131"/>
    <mergeCell ref="S95:S97"/>
    <mergeCell ref="S185:S189"/>
    <mergeCell ref="S195:S198"/>
    <mergeCell ref="S200:S202"/>
    <mergeCell ref="S227:S229"/>
    <mergeCell ref="O267:O268"/>
    <mergeCell ref="O140:O152"/>
    <mergeCell ref="O260:O263"/>
    <mergeCell ref="O171:O172"/>
    <mergeCell ref="O165:O169"/>
    <mergeCell ref="O204:O205"/>
    <mergeCell ref="O159:O163"/>
    <mergeCell ref="O74:O83"/>
    <mergeCell ref="O103:O104"/>
    <mergeCell ref="O191:O193"/>
    <mergeCell ref="O129:O131"/>
    <mergeCell ref="O95:O97"/>
    <mergeCell ref="O92:O93"/>
    <mergeCell ref="O89:O90"/>
    <mergeCell ref="O135:O136"/>
    <mergeCell ref="O106:O108"/>
    <mergeCell ref="O119:O120"/>
    <mergeCell ref="O122:O123"/>
    <mergeCell ref="O179:O181"/>
    <mergeCell ref="S260:S263"/>
    <mergeCell ref="S255:S258"/>
    <mergeCell ref="S252:S253"/>
    <mergeCell ref="S12:S13"/>
    <mergeCell ref="S242:S250"/>
    <mergeCell ref="S267:S268"/>
    <mergeCell ref="O273:O276"/>
    <mergeCell ref="O185:O189"/>
    <mergeCell ref="O195:O198"/>
    <mergeCell ref="O200:O202"/>
    <mergeCell ref="O227:O229"/>
    <mergeCell ref="O174:O177"/>
    <mergeCell ref="O207:O210"/>
    <mergeCell ref="O235:O238"/>
    <mergeCell ref="O220:O221"/>
    <mergeCell ref="O214:O216"/>
    <mergeCell ref="S273:S276"/>
    <mergeCell ref="O15:O17"/>
    <mergeCell ref="O33:O35"/>
    <mergeCell ref="O63:O64"/>
    <mergeCell ref="O68:O72"/>
    <mergeCell ref="O85:O87"/>
    <mergeCell ref="O57:O58"/>
    <mergeCell ref="O114:O115"/>
    <mergeCell ref="S235:S238"/>
    <mergeCell ref="S179:S181"/>
    <mergeCell ref="S50:S53"/>
    <mergeCell ref="S171:S172"/>
    <mergeCell ref="S165:S169"/>
    <mergeCell ref="S204:S205"/>
    <mergeCell ref="S159:S163"/>
    <mergeCell ref="S74:S83"/>
    <mergeCell ref="S103:S104"/>
    <mergeCell ref="S191:S193"/>
    <mergeCell ref="S135:S136"/>
    <mergeCell ref="S106:S108"/>
    <mergeCell ref="S60:S61"/>
    <mergeCell ref="S119:S120"/>
    <mergeCell ref="S122:S123"/>
    <mergeCell ref="S92:S93"/>
    <mergeCell ref="S89:S90"/>
    <mergeCell ref="S29:S31"/>
    <mergeCell ref="S33:S35"/>
    <mergeCell ref="S174:S177"/>
    <mergeCell ref="S207:S210"/>
    <mergeCell ref="S114:S115"/>
    <mergeCell ref="S19:S27"/>
    <mergeCell ref="A15:A17"/>
    <mergeCell ref="B15:B17"/>
    <mergeCell ref="A85:A87"/>
    <mergeCell ref="B85:B87"/>
    <mergeCell ref="A33:A35"/>
    <mergeCell ref="B33:B35"/>
    <mergeCell ref="A57:A58"/>
    <mergeCell ref="B57:B58"/>
    <mergeCell ref="A63:A64"/>
    <mergeCell ref="B63:B64"/>
    <mergeCell ref="A68:A72"/>
    <mergeCell ref="B68:B72"/>
    <mergeCell ref="A37:A48"/>
    <mergeCell ref="B37:B48"/>
    <mergeCell ref="A92:A93"/>
    <mergeCell ref="B92:B93"/>
    <mergeCell ref="A114:A115"/>
    <mergeCell ref="S37:S48"/>
    <mergeCell ref="A19:A27"/>
    <mergeCell ref="B19:B27"/>
    <mergeCell ref="A106:A108"/>
    <mergeCell ref="B106:B108"/>
    <mergeCell ref="A60:A61"/>
    <mergeCell ref="B60:B61"/>
    <mergeCell ref="A89:A90"/>
    <mergeCell ref="B89:B90"/>
    <mergeCell ref="S15:S17"/>
    <mergeCell ref="S63:S64"/>
    <mergeCell ref="S68:S72"/>
    <mergeCell ref="S85:S87"/>
    <mergeCell ref="S57:S58"/>
    <mergeCell ref="A29:A31"/>
    <mergeCell ref="B29:B31"/>
    <mergeCell ref="A103:A104"/>
    <mergeCell ref="B103:B104"/>
    <mergeCell ref="R57:R58"/>
    <mergeCell ref="P57:P58"/>
    <mergeCell ref="R50:R53"/>
    <mergeCell ref="P50:P53"/>
    <mergeCell ref="R95:R97"/>
    <mergeCell ref="P95:P97"/>
    <mergeCell ref="R92:R93"/>
    <mergeCell ref="A74:A83"/>
    <mergeCell ref="B74:B83"/>
    <mergeCell ref="A185:A189"/>
    <mergeCell ref="B185:B189"/>
    <mergeCell ref="A129:A131"/>
    <mergeCell ref="B129:B131"/>
    <mergeCell ref="A95:A97"/>
    <mergeCell ref="B95:B97"/>
    <mergeCell ref="A174:A177"/>
    <mergeCell ref="B174:B177"/>
    <mergeCell ref="A135:A136"/>
    <mergeCell ref="B135:B136"/>
    <mergeCell ref="A179:A181"/>
    <mergeCell ref="B179:B181"/>
    <mergeCell ref="A119:A120"/>
    <mergeCell ref="B119:B120"/>
    <mergeCell ref="A122:A123"/>
    <mergeCell ref="B122:B123"/>
    <mergeCell ref="A165:A169"/>
    <mergeCell ref="B165:B169"/>
    <mergeCell ref="B114:B115"/>
    <mergeCell ref="A12:A13"/>
    <mergeCell ref="B12:B13"/>
    <mergeCell ref="A242:A250"/>
    <mergeCell ref="B242:B250"/>
    <mergeCell ref="A255:A258"/>
    <mergeCell ref="B255:B258"/>
    <mergeCell ref="A252:A253"/>
    <mergeCell ref="B252:B253"/>
    <mergeCell ref="A207:A210"/>
    <mergeCell ref="B207:B210"/>
    <mergeCell ref="A200:A202"/>
    <mergeCell ref="B200:B202"/>
    <mergeCell ref="A227:A229"/>
    <mergeCell ref="B227:B229"/>
    <mergeCell ref="A214:A216"/>
    <mergeCell ref="B214:B216"/>
    <mergeCell ref="A154:A157"/>
    <mergeCell ref="B154:B157"/>
    <mergeCell ref="A204:A205"/>
    <mergeCell ref="B204:B205"/>
    <mergeCell ref="A50:A53"/>
    <mergeCell ref="B50:B53"/>
    <mergeCell ref="A171:A172"/>
    <mergeCell ref="B171:B172"/>
    <mergeCell ref="A260:A263"/>
    <mergeCell ref="B260:B263"/>
    <mergeCell ref="A273:A276"/>
    <mergeCell ref="B273:B276"/>
    <mergeCell ref="A267:A268"/>
    <mergeCell ref="B267:B268"/>
    <mergeCell ref="A140:A152"/>
    <mergeCell ref="B140:B152"/>
    <mergeCell ref="A235:A238"/>
    <mergeCell ref="B235:B238"/>
    <mergeCell ref="A220:A221"/>
    <mergeCell ref="B220:B221"/>
    <mergeCell ref="A195:A198"/>
    <mergeCell ref="B195:B198"/>
    <mergeCell ref="A191:A193"/>
    <mergeCell ref="B191:B193"/>
    <mergeCell ref="A159:A163"/>
    <mergeCell ref="B159:B163"/>
    <mergeCell ref="O270:O271"/>
    <mergeCell ref="S270:S271"/>
    <mergeCell ref="B270:B271"/>
    <mergeCell ref="A270:A271"/>
    <mergeCell ref="P4:P8"/>
    <mergeCell ref="R4:R8"/>
    <mergeCell ref="R37:R48"/>
    <mergeCell ref="P37:P48"/>
    <mergeCell ref="R33:R35"/>
    <mergeCell ref="R29:R31"/>
    <mergeCell ref="P33:P35"/>
    <mergeCell ref="P29:P31"/>
    <mergeCell ref="R19:R27"/>
    <mergeCell ref="P19:P27"/>
    <mergeCell ref="R15:R17"/>
    <mergeCell ref="P15:P17"/>
    <mergeCell ref="R12:R13"/>
    <mergeCell ref="P12:P13"/>
    <mergeCell ref="R68:R72"/>
    <mergeCell ref="P68:P72"/>
    <mergeCell ref="R63:R64"/>
    <mergeCell ref="P63:P64"/>
    <mergeCell ref="R60:R61"/>
    <mergeCell ref="P60:P61"/>
    <mergeCell ref="P92:P93"/>
    <mergeCell ref="R89:R90"/>
    <mergeCell ref="P89:P90"/>
    <mergeCell ref="R85:R87"/>
    <mergeCell ref="P85:P87"/>
    <mergeCell ref="R74:R83"/>
    <mergeCell ref="P74:P83"/>
    <mergeCell ref="R114:R115"/>
    <mergeCell ref="P114:P115"/>
    <mergeCell ref="R106:R108"/>
    <mergeCell ref="P106:P108"/>
    <mergeCell ref="R103:R104"/>
    <mergeCell ref="P103:P104"/>
    <mergeCell ref="Q74:Q83"/>
    <mergeCell ref="Q85:Q87"/>
    <mergeCell ref="Q89:Q90"/>
    <mergeCell ref="Q92:Q93"/>
    <mergeCell ref="Q95:Q97"/>
    <mergeCell ref="Q103:Q104"/>
    <mergeCell ref="Q106:Q108"/>
    <mergeCell ref="Q114:Q115"/>
    <mergeCell ref="R122:R123"/>
    <mergeCell ref="P122:P123"/>
    <mergeCell ref="R119:R120"/>
    <mergeCell ref="P119:P120"/>
    <mergeCell ref="R129:R131"/>
    <mergeCell ref="P129:P131"/>
    <mergeCell ref="R135:R136"/>
    <mergeCell ref="P135:P136"/>
    <mergeCell ref="R140:R152"/>
    <mergeCell ref="P140:P152"/>
    <mergeCell ref="Q140:Q152"/>
    <mergeCell ref="Q119:Q120"/>
    <mergeCell ref="Q122:Q123"/>
    <mergeCell ref="Q129:Q131"/>
    <mergeCell ref="Q135:Q136"/>
    <mergeCell ref="R154:R157"/>
    <mergeCell ref="P154:P157"/>
    <mergeCell ref="R159:R163"/>
    <mergeCell ref="P159:P163"/>
    <mergeCell ref="R165:R169"/>
    <mergeCell ref="P165:P169"/>
    <mergeCell ref="R174:R177"/>
    <mergeCell ref="P174:P177"/>
    <mergeCell ref="R171:R172"/>
    <mergeCell ref="P171:P172"/>
    <mergeCell ref="Q154:Q157"/>
    <mergeCell ref="Q159:Q163"/>
    <mergeCell ref="Q165:Q169"/>
    <mergeCell ref="Q171:Q172"/>
    <mergeCell ref="Q174:Q177"/>
    <mergeCell ref="R185:R189"/>
    <mergeCell ref="P185:P189"/>
    <mergeCell ref="R179:R181"/>
    <mergeCell ref="P179:P181"/>
    <mergeCell ref="R207:R210"/>
    <mergeCell ref="P207:P210"/>
    <mergeCell ref="R204:R205"/>
    <mergeCell ref="P204:P205"/>
    <mergeCell ref="R200:R202"/>
    <mergeCell ref="P200:P202"/>
    <mergeCell ref="R195:R198"/>
    <mergeCell ref="P195:P198"/>
    <mergeCell ref="R191:R193"/>
    <mergeCell ref="P191:P193"/>
    <mergeCell ref="Q195:Q198"/>
    <mergeCell ref="Q200:Q202"/>
    <mergeCell ref="Q204:Q205"/>
    <mergeCell ref="Q207:Q210"/>
    <mergeCell ref="Q179:Q181"/>
    <mergeCell ref="Q185:Q189"/>
    <mergeCell ref="Q191:Q193"/>
    <mergeCell ref="R220:R221"/>
    <mergeCell ref="P220:P221"/>
    <mergeCell ref="R214:R216"/>
    <mergeCell ref="P214:P216"/>
    <mergeCell ref="R242:R250"/>
    <mergeCell ref="P242:P250"/>
    <mergeCell ref="R235:R238"/>
    <mergeCell ref="P235:P238"/>
    <mergeCell ref="R227:R229"/>
    <mergeCell ref="P227:P229"/>
    <mergeCell ref="Q227:Q229"/>
    <mergeCell ref="Q235:Q238"/>
    <mergeCell ref="Q242:Q250"/>
    <mergeCell ref="Q214:Q216"/>
    <mergeCell ref="Q220:Q221"/>
    <mergeCell ref="R252:R253"/>
    <mergeCell ref="P252:P253"/>
    <mergeCell ref="R267:R268"/>
    <mergeCell ref="P267:P268"/>
    <mergeCell ref="R260:R263"/>
    <mergeCell ref="P260:P263"/>
    <mergeCell ref="R255:R258"/>
    <mergeCell ref="P255:P258"/>
    <mergeCell ref="R273:R276"/>
    <mergeCell ref="P273:P276"/>
    <mergeCell ref="R270:R271"/>
    <mergeCell ref="P270:P271"/>
    <mergeCell ref="Q252:Q253"/>
    <mergeCell ref="Q255:Q258"/>
    <mergeCell ref="Q260:Q263"/>
    <mergeCell ref="Q267:Q268"/>
    <mergeCell ref="Q270:Q271"/>
    <mergeCell ref="Q273:Q276"/>
    <mergeCell ref="Q50:Q53"/>
    <mergeCell ref="Q57:Q58"/>
    <mergeCell ref="Q60:Q61"/>
    <mergeCell ref="Q63:Q64"/>
    <mergeCell ref="Q68:Q72"/>
    <mergeCell ref="Q12:Q13"/>
    <mergeCell ref="Q15:Q17"/>
    <mergeCell ref="Q19:Q27"/>
    <mergeCell ref="Q29:Q31"/>
    <mergeCell ref="Q33:Q35"/>
    <mergeCell ref="Q37:Q48"/>
  </mergeCells>
  <conditionalFormatting sqref="J10:J212 J214:J286">
    <cfRule type="colorScale" priority="4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214:M269 M10:M212 M273:M286">
    <cfRule type="colorScale" priority="4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70:M272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0:M280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:N3 N9:N104857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Supplemental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Tarrago</dc:creator>
  <cp:lastModifiedBy>TARRAGO Lionel 209087</cp:lastModifiedBy>
  <dcterms:created xsi:type="dcterms:W3CDTF">2017-11-26T15:02:44Z</dcterms:created>
  <dcterms:modified xsi:type="dcterms:W3CDTF">2018-10-19T12:02:09Z</dcterms:modified>
</cp:coreProperties>
</file>